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jknowles\Documents\Knowles\C.A.P\MER CC\ATP\"/>
    </mc:Choice>
  </mc:AlternateContent>
  <bookViews>
    <workbookView xWindow="0" yWindow="0" windowWidth="19200" windowHeight="7170" activeTab="7"/>
  </bookViews>
  <sheets>
    <sheet name="Instructions" sheetId="17" r:id="rId1"/>
    <sheet name="Goals" sheetId="14" r:id="rId2"/>
    <sheet name="Additional Goals" sheetId="15" r:id="rId3"/>
    <sheet name="Additional Metrics" sheetId="16" r:id="rId4"/>
    <sheet name="Calculate Requirement" sheetId="1" r:id="rId5"/>
    <sheet name="Master Model" sheetId="4" r:id="rId6"/>
    <sheet name="Large SAR Mission" sheetId="5" r:id="rId7"/>
    <sheet name="Large SAR Div Bases" sheetId="12" r:id="rId8"/>
    <sheet name="Medium SAR Mission" sheetId="6" r:id="rId9"/>
    <sheet name="Small SAR Mission" sheetId="7" r:id="rId10"/>
    <sheet name="UDF Mission" sheetId="8" r:id="rId11"/>
    <sheet name="Large DR Mission" sheetId="9" r:id="rId12"/>
    <sheet name="Small DR Mission" sheetId="10" r:id="rId13"/>
    <sheet name="Missing Person" sheetId="11" r:id="rId14"/>
  </sheets>
  <calcPr calcId="179016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4" l="1"/>
  <c r="F3" i="14"/>
  <c r="C4" i="14"/>
  <c r="F4" i="14"/>
  <c r="B5" i="5"/>
  <c r="B6" i="5"/>
  <c r="E8" i="5"/>
  <c r="B39" i="1"/>
  <c r="B5" i="12"/>
  <c r="B6" i="12"/>
  <c r="E8" i="12"/>
  <c r="C39" i="1"/>
  <c r="B5" i="6"/>
  <c r="B6" i="6"/>
  <c r="E8" i="6"/>
  <c r="D39" i="1"/>
  <c r="B5" i="7"/>
  <c r="B6" i="7"/>
  <c r="E8" i="7"/>
  <c r="E39" i="1"/>
  <c r="B5" i="8"/>
  <c r="B6" i="8"/>
  <c r="E8" i="8"/>
  <c r="F39" i="1"/>
  <c r="B5" i="9"/>
  <c r="B6" i="9"/>
  <c r="E8" i="9"/>
  <c r="G39" i="1"/>
  <c r="B5" i="10"/>
  <c r="B6" i="10"/>
  <c r="E8" i="10"/>
  <c r="H39" i="1"/>
  <c r="B5" i="11"/>
  <c r="B6" i="11"/>
  <c r="E8" i="11"/>
  <c r="I39" i="1"/>
  <c r="J39" i="1"/>
  <c r="B7" i="1"/>
  <c r="D7" i="1"/>
  <c r="C5" i="14"/>
  <c r="F5" i="14"/>
  <c r="H7" i="5"/>
  <c r="B56" i="1"/>
  <c r="H7" i="12"/>
  <c r="C56" i="1"/>
  <c r="H7" i="6"/>
  <c r="D56" i="1"/>
  <c r="H7" i="7"/>
  <c r="E56" i="1"/>
  <c r="F56" i="1"/>
  <c r="H7" i="9"/>
  <c r="G56" i="1"/>
  <c r="H7" i="10"/>
  <c r="H56" i="1"/>
  <c r="H7" i="11"/>
  <c r="I56" i="1"/>
  <c r="J56" i="1"/>
  <c r="B24" i="1"/>
  <c r="D24" i="1"/>
  <c r="C6" i="14"/>
  <c r="F6" i="14"/>
  <c r="C7" i="14"/>
  <c r="F7" i="14"/>
  <c r="E11" i="5"/>
  <c r="B42" i="1"/>
  <c r="E11" i="12"/>
  <c r="C42" i="1"/>
  <c r="E11" i="6"/>
  <c r="D42" i="1"/>
  <c r="E11" i="7"/>
  <c r="E42" i="1"/>
  <c r="E11" i="8"/>
  <c r="F42" i="1"/>
  <c r="E11" i="9"/>
  <c r="G42" i="1"/>
  <c r="E11" i="10"/>
  <c r="H42" i="1"/>
  <c r="E11" i="11"/>
  <c r="I42" i="1"/>
  <c r="J42" i="1"/>
  <c r="B10" i="1"/>
  <c r="D10" i="1"/>
  <c r="C8" i="14"/>
  <c r="F8" i="14"/>
  <c r="E12" i="5"/>
  <c r="B43" i="1"/>
  <c r="E12" i="12"/>
  <c r="C43" i="1"/>
  <c r="E12" i="6"/>
  <c r="D43" i="1"/>
  <c r="E12" i="7"/>
  <c r="E43" i="1"/>
  <c r="E12" i="8"/>
  <c r="F43" i="1"/>
  <c r="E12" i="9"/>
  <c r="G43" i="1"/>
  <c r="E12" i="10"/>
  <c r="H43" i="1"/>
  <c r="E12" i="11"/>
  <c r="I43" i="1"/>
  <c r="J43" i="1"/>
  <c r="B11" i="1"/>
  <c r="D11" i="1"/>
  <c r="C9" i="14"/>
  <c r="F9" i="14"/>
  <c r="E16" i="5"/>
  <c r="B47" i="1"/>
  <c r="E16" i="12"/>
  <c r="C47" i="1"/>
  <c r="E16" i="6"/>
  <c r="D47" i="1"/>
  <c r="E16" i="7"/>
  <c r="E47" i="1"/>
  <c r="E16" i="8"/>
  <c r="F47" i="1"/>
  <c r="E16" i="9"/>
  <c r="G47" i="1"/>
  <c r="E16" i="10"/>
  <c r="H47" i="1"/>
  <c r="E16" i="11"/>
  <c r="I47" i="1"/>
  <c r="J47" i="1"/>
  <c r="B15" i="1"/>
  <c r="D15" i="1"/>
  <c r="C10" i="14"/>
  <c r="F10" i="14"/>
  <c r="E15" i="5"/>
  <c r="B46" i="1"/>
  <c r="E15" i="12"/>
  <c r="C46" i="1"/>
  <c r="E15" i="6"/>
  <c r="D46" i="1"/>
  <c r="E15" i="7"/>
  <c r="E46" i="1"/>
  <c r="E15" i="8"/>
  <c r="F46" i="1"/>
  <c r="E15" i="9"/>
  <c r="G46" i="1"/>
  <c r="E15" i="10"/>
  <c r="H46" i="1"/>
  <c r="E15" i="11"/>
  <c r="I46" i="1"/>
  <c r="J46" i="1"/>
  <c r="B14" i="1"/>
  <c r="D14" i="1"/>
  <c r="C11" i="14"/>
  <c r="F11" i="14"/>
  <c r="E9" i="5"/>
  <c r="B40" i="1"/>
  <c r="E9" i="12"/>
  <c r="C40" i="1"/>
  <c r="E9" i="6"/>
  <c r="D40" i="1"/>
  <c r="E9" i="7"/>
  <c r="E40" i="1"/>
  <c r="E9" i="8"/>
  <c r="F40" i="1"/>
  <c r="E9" i="9"/>
  <c r="G40" i="1"/>
  <c r="E9" i="10"/>
  <c r="H40" i="1"/>
  <c r="E9" i="11"/>
  <c r="I40" i="1"/>
  <c r="J40" i="1"/>
  <c r="B8" i="1"/>
  <c r="D8" i="1"/>
  <c r="C12" i="14"/>
  <c r="F12" i="14"/>
  <c r="C24" i="15"/>
  <c r="C13" i="14"/>
  <c r="F13" i="14"/>
  <c r="K4" i="5"/>
  <c r="B57" i="1"/>
  <c r="K4" i="12"/>
  <c r="C57" i="1"/>
  <c r="K4" i="6"/>
  <c r="D57" i="1"/>
  <c r="K4" i="7"/>
  <c r="E57" i="1"/>
  <c r="K4" i="8"/>
  <c r="F57" i="1"/>
  <c r="K4" i="9"/>
  <c r="G57" i="1"/>
  <c r="K4" i="10"/>
  <c r="H57" i="1"/>
  <c r="K4" i="11"/>
  <c r="I57" i="1"/>
  <c r="J57" i="1"/>
  <c r="B25" i="1"/>
  <c r="D25" i="1"/>
  <c r="C14" i="14"/>
  <c r="F14" i="14"/>
  <c r="K5" i="5"/>
  <c r="B58" i="1"/>
  <c r="K5" i="12"/>
  <c r="C58" i="1"/>
  <c r="K5" i="6"/>
  <c r="D58" i="1"/>
  <c r="K5" i="7"/>
  <c r="E58" i="1"/>
  <c r="K5" i="8"/>
  <c r="F58" i="1"/>
  <c r="K5" i="9"/>
  <c r="G58" i="1"/>
  <c r="K5" i="10"/>
  <c r="H58" i="1"/>
  <c r="K5" i="11"/>
  <c r="I58" i="1"/>
  <c r="J58" i="1"/>
  <c r="B26" i="1"/>
  <c r="D26" i="1"/>
  <c r="C15" i="14"/>
  <c r="F15" i="14"/>
  <c r="K6" i="5"/>
  <c r="B59" i="1"/>
  <c r="K6" i="12"/>
  <c r="C59" i="1"/>
  <c r="K6" i="6"/>
  <c r="D59" i="1"/>
  <c r="K6" i="7"/>
  <c r="E59" i="1"/>
  <c r="K6" i="8"/>
  <c r="F59" i="1"/>
  <c r="K6" i="9"/>
  <c r="G59" i="1"/>
  <c r="K6" i="10"/>
  <c r="H59" i="1"/>
  <c r="K6" i="11"/>
  <c r="I59" i="1"/>
  <c r="J59" i="1"/>
  <c r="B27" i="1"/>
  <c r="D27" i="1"/>
  <c r="C16" i="14"/>
  <c r="F16" i="14"/>
  <c r="K7" i="5"/>
  <c r="B60" i="1"/>
  <c r="K7" i="12"/>
  <c r="C60" i="1"/>
  <c r="K7" i="6"/>
  <c r="D60" i="1"/>
  <c r="K7" i="7"/>
  <c r="E60" i="1"/>
  <c r="K7" i="8"/>
  <c r="F60" i="1"/>
  <c r="K7" i="9"/>
  <c r="G60" i="1"/>
  <c r="K7" i="10"/>
  <c r="H60" i="1"/>
  <c r="K7" i="11"/>
  <c r="I60" i="1"/>
  <c r="J60" i="1"/>
  <c r="B28" i="1"/>
  <c r="D28" i="1"/>
  <c r="C17" i="14"/>
  <c r="F17" i="14"/>
  <c r="E3" i="5"/>
  <c r="B34" i="1"/>
  <c r="E3" i="12"/>
  <c r="C34" i="1"/>
  <c r="E3" i="6"/>
  <c r="D34" i="1"/>
  <c r="E3" i="7"/>
  <c r="E34" i="1"/>
  <c r="E3" i="8"/>
  <c r="F34" i="1"/>
  <c r="E3" i="9"/>
  <c r="G34" i="1"/>
  <c r="E3" i="10"/>
  <c r="H34" i="1"/>
  <c r="E3" i="11"/>
  <c r="I34" i="1"/>
  <c r="J34" i="1"/>
  <c r="B2" i="1"/>
  <c r="D2" i="1"/>
  <c r="C18" i="14"/>
  <c r="F18" i="14"/>
  <c r="E4" i="5"/>
  <c r="B35" i="1"/>
  <c r="E4" i="12"/>
  <c r="C35" i="1"/>
  <c r="E4" i="6"/>
  <c r="D35" i="1"/>
  <c r="E4" i="7"/>
  <c r="E35" i="1"/>
  <c r="E4" i="8"/>
  <c r="F35" i="1"/>
  <c r="E4" i="9"/>
  <c r="G35" i="1"/>
  <c r="E4" i="10"/>
  <c r="H35" i="1"/>
  <c r="E4" i="11"/>
  <c r="I35" i="1"/>
  <c r="J35" i="1"/>
  <c r="B3" i="1"/>
  <c r="D3" i="1"/>
  <c r="C19" i="14"/>
  <c r="F19" i="14"/>
  <c r="E5" i="5"/>
  <c r="B36" i="1"/>
  <c r="E5" i="12"/>
  <c r="C36" i="1"/>
  <c r="E5" i="6"/>
  <c r="D36" i="1"/>
  <c r="E5" i="7"/>
  <c r="E36" i="1"/>
  <c r="E5" i="8"/>
  <c r="F36" i="1"/>
  <c r="E5" i="9"/>
  <c r="G36" i="1"/>
  <c r="E5" i="10"/>
  <c r="H36" i="1"/>
  <c r="E5" i="11"/>
  <c r="I36" i="1"/>
  <c r="J36" i="1"/>
  <c r="B4" i="1"/>
  <c r="D4" i="1"/>
  <c r="C20" i="14"/>
  <c r="F20" i="14"/>
  <c r="E21" i="5"/>
  <c r="B52" i="1"/>
  <c r="E21" i="12"/>
  <c r="C52" i="1"/>
  <c r="E21" i="6"/>
  <c r="D52" i="1"/>
  <c r="E21" i="7"/>
  <c r="E52" i="1"/>
  <c r="E21" i="8"/>
  <c r="F52" i="1"/>
  <c r="E21" i="9"/>
  <c r="G52" i="1"/>
  <c r="E21" i="10"/>
  <c r="H52" i="1"/>
  <c r="E21" i="11"/>
  <c r="I52" i="1"/>
  <c r="J52" i="1"/>
  <c r="B20" i="1"/>
  <c r="D20" i="1"/>
  <c r="C21" i="14"/>
  <c r="F21" i="14"/>
  <c r="E10" i="5"/>
  <c r="B41" i="1"/>
  <c r="E10" i="12"/>
  <c r="C41" i="1"/>
  <c r="E10" i="6"/>
  <c r="D41" i="1"/>
  <c r="E10" i="7"/>
  <c r="E41" i="1"/>
  <c r="E10" i="8"/>
  <c r="F41" i="1"/>
  <c r="E10" i="9"/>
  <c r="G41" i="1"/>
  <c r="E10" i="10"/>
  <c r="H41" i="1"/>
  <c r="E10" i="11"/>
  <c r="I41" i="1"/>
  <c r="J41" i="1"/>
  <c r="B9" i="1"/>
  <c r="D9" i="1"/>
  <c r="C22" i="14"/>
  <c r="F22" i="14"/>
  <c r="E19" i="5"/>
  <c r="B50" i="1"/>
  <c r="E19" i="12"/>
  <c r="C50" i="1"/>
  <c r="E19" i="6"/>
  <c r="D50" i="1"/>
  <c r="E19" i="7"/>
  <c r="E50" i="1"/>
  <c r="E19" i="8"/>
  <c r="F50" i="1"/>
  <c r="E19" i="9"/>
  <c r="G50" i="1"/>
  <c r="E19" i="10"/>
  <c r="H50" i="1"/>
  <c r="E19" i="11"/>
  <c r="I50" i="1"/>
  <c r="J50" i="1"/>
  <c r="B18" i="1"/>
  <c r="D18" i="1"/>
  <c r="C23" i="14"/>
  <c r="F23" i="14"/>
  <c r="C35" i="15"/>
  <c r="C24" i="14"/>
  <c r="F24" i="14"/>
  <c r="H5" i="5"/>
  <c r="B54" i="1"/>
  <c r="H5" i="12"/>
  <c r="C54" i="1"/>
  <c r="H5" i="6"/>
  <c r="D54" i="1"/>
  <c r="H5" i="7"/>
  <c r="E54" i="1"/>
  <c r="F54" i="1"/>
  <c r="H5" i="9"/>
  <c r="G54" i="1"/>
  <c r="H5" i="10"/>
  <c r="H54" i="1"/>
  <c r="H5" i="11"/>
  <c r="I54" i="1"/>
  <c r="J54" i="1"/>
  <c r="B22" i="1"/>
  <c r="D22" i="1"/>
  <c r="C25" i="14"/>
  <c r="F25" i="14"/>
  <c r="H4" i="5"/>
  <c r="B53" i="1"/>
  <c r="H4" i="12"/>
  <c r="C53" i="1"/>
  <c r="H4" i="6"/>
  <c r="D53" i="1"/>
  <c r="H4" i="7"/>
  <c r="E53" i="1"/>
  <c r="H4" i="8"/>
  <c r="F53" i="1"/>
  <c r="H4" i="9"/>
  <c r="G53" i="1"/>
  <c r="H4" i="10"/>
  <c r="H53" i="1"/>
  <c r="H4" i="11"/>
  <c r="I53" i="1"/>
  <c r="J53" i="1"/>
  <c r="B21" i="1"/>
  <c r="D21" i="1"/>
  <c r="C26" i="14"/>
  <c r="F26" i="14"/>
  <c r="E14" i="5"/>
  <c r="B45" i="1"/>
  <c r="E14" i="12"/>
  <c r="C45" i="1"/>
  <c r="E14" i="6"/>
  <c r="D45" i="1"/>
  <c r="E14" i="7"/>
  <c r="E45" i="1"/>
  <c r="E14" i="8"/>
  <c r="F45" i="1"/>
  <c r="E14" i="9"/>
  <c r="G45" i="1"/>
  <c r="E14" i="10"/>
  <c r="H45" i="1"/>
  <c r="E14" i="11"/>
  <c r="I45" i="1"/>
  <c r="J45" i="1"/>
  <c r="B13" i="1"/>
  <c r="D13" i="1"/>
  <c r="C27" i="14"/>
  <c r="F27" i="14"/>
  <c r="H6" i="5"/>
  <c r="B55" i="1"/>
  <c r="H6" i="12"/>
  <c r="C55" i="1"/>
  <c r="H6" i="6"/>
  <c r="D55" i="1"/>
  <c r="H6" i="7"/>
  <c r="E55" i="1"/>
  <c r="F55" i="1"/>
  <c r="H6" i="9"/>
  <c r="G55" i="1"/>
  <c r="H6" i="10"/>
  <c r="H55" i="1"/>
  <c r="H6" i="11"/>
  <c r="I55" i="1"/>
  <c r="J55" i="1"/>
  <c r="B23" i="1"/>
  <c r="D23" i="1"/>
  <c r="C28" i="14"/>
  <c r="F28" i="14"/>
  <c r="E13" i="5"/>
  <c r="B44" i="1"/>
  <c r="E13" i="12"/>
  <c r="C44" i="1"/>
  <c r="E13" i="6"/>
  <c r="D44" i="1"/>
  <c r="E13" i="7"/>
  <c r="E44" i="1"/>
  <c r="E13" i="8"/>
  <c r="F44" i="1"/>
  <c r="E13" i="9"/>
  <c r="G44" i="1"/>
  <c r="E13" i="10"/>
  <c r="H44" i="1"/>
  <c r="E13" i="11"/>
  <c r="I44" i="1"/>
  <c r="J44" i="1"/>
  <c r="B12" i="1"/>
  <c r="D12" i="1"/>
  <c r="C29" i="14"/>
  <c r="F29" i="14"/>
  <c r="E17" i="5"/>
  <c r="B48" i="1"/>
  <c r="E17" i="12"/>
  <c r="C48" i="1"/>
  <c r="E17" i="6"/>
  <c r="D48" i="1"/>
  <c r="E17" i="7"/>
  <c r="E48" i="1"/>
  <c r="E17" i="8"/>
  <c r="F48" i="1"/>
  <c r="E17" i="9"/>
  <c r="G48" i="1"/>
  <c r="E17" i="10"/>
  <c r="H48" i="1"/>
  <c r="E17" i="11"/>
  <c r="I48" i="1"/>
  <c r="J48" i="1"/>
  <c r="B16" i="1"/>
  <c r="D16" i="1"/>
  <c r="C30" i="14"/>
  <c r="F30" i="14"/>
  <c r="E6" i="5"/>
  <c r="B37" i="1"/>
  <c r="E6" i="12"/>
  <c r="C37" i="1"/>
  <c r="E6" i="6"/>
  <c r="D37" i="1"/>
  <c r="E6" i="7"/>
  <c r="E37" i="1"/>
  <c r="E6" i="8"/>
  <c r="F37" i="1"/>
  <c r="E6" i="9"/>
  <c r="G37" i="1"/>
  <c r="E6" i="10"/>
  <c r="H37" i="1"/>
  <c r="E6" i="11"/>
  <c r="I37" i="1"/>
  <c r="J37" i="1"/>
  <c r="B5" i="1"/>
  <c r="D5" i="1"/>
  <c r="C31" i="14"/>
  <c r="F31" i="14"/>
  <c r="E20" i="5"/>
  <c r="B51" i="1"/>
  <c r="E20" i="12"/>
  <c r="C51" i="1"/>
  <c r="E20" i="6"/>
  <c r="D51" i="1"/>
  <c r="E20" i="7"/>
  <c r="E51" i="1"/>
  <c r="E20" i="8"/>
  <c r="F51" i="1"/>
  <c r="E20" i="9"/>
  <c r="G51" i="1"/>
  <c r="E20" i="10"/>
  <c r="H51" i="1"/>
  <c r="E20" i="11"/>
  <c r="I51" i="1"/>
  <c r="J51" i="1"/>
  <c r="B19" i="1"/>
  <c r="D19" i="1"/>
  <c r="C32" i="14"/>
  <c r="F32" i="14"/>
  <c r="E7" i="5"/>
  <c r="B38" i="1"/>
  <c r="E7" i="12"/>
  <c r="C38" i="1"/>
  <c r="E7" i="6"/>
  <c r="D38" i="1"/>
  <c r="E7" i="7"/>
  <c r="E38" i="1"/>
  <c r="E7" i="8"/>
  <c r="F38" i="1"/>
  <c r="E7" i="9"/>
  <c r="G38" i="1"/>
  <c r="E7" i="10"/>
  <c r="H38" i="1"/>
  <c r="E7" i="11"/>
  <c r="I38" i="1"/>
  <c r="J38" i="1"/>
  <c r="B6" i="1"/>
  <c r="D6" i="1"/>
  <c r="C33" i="14"/>
  <c r="F33" i="14"/>
  <c r="C45" i="15"/>
  <c r="C34" i="14"/>
  <c r="F34" i="14"/>
  <c r="C46" i="15"/>
  <c r="C35" i="14"/>
  <c r="F35" i="14"/>
  <c r="C47" i="15"/>
  <c r="C36" i="14"/>
  <c r="F36" i="14"/>
  <c r="K8" i="5"/>
  <c r="B61" i="1"/>
  <c r="K8" i="12"/>
  <c r="C61" i="1"/>
  <c r="K8" i="6"/>
  <c r="D61" i="1"/>
  <c r="K8" i="7"/>
  <c r="E61" i="1"/>
  <c r="K8" i="8"/>
  <c r="F61" i="1"/>
  <c r="K8" i="9"/>
  <c r="G61" i="1"/>
  <c r="K8" i="10"/>
  <c r="H61" i="1"/>
  <c r="K8" i="11"/>
  <c r="I61" i="1"/>
  <c r="J61" i="1"/>
  <c r="B29" i="1"/>
  <c r="D29" i="1"/>
  <c r="C37" i="14"/>
  <c r="F37" i="14"/>
  <c r="C49" i="15"/>
  <c r="C38" i="14"/>
  <c r="F38" i="14"/>
  <c r="F39" i="14"/>
  <c r="F40" i="14"/>
  <c r="F41" i="14"/>
  <c r="F42" i="14"/>
  <c r="F43" i="14"/>
  <c r="C55" i="15"/>
  <c r="C44" i="14"/>
  <c r="F44" i="14"/>
  <c r="F45" i="14"/>
  <c r="C57" i="15"/>
  <c r="C46" i="14"/>
  <c r="F46" i="14"/>
  <c r="C58" i="15"/>
  <c r="C47" i="14"/>
  <c r="F47" i="14"/>
  <c r="C59" i="15"/>
  <c r="C48" i="14"/>
  <c r="F48" i="14"/>
  <c r="F49" i="14"/>
  <c r="C61" i="15"/>
  <c r="C50" i="14"/>
  <c r="F50" i="14"/>
  <c r="C62" i="15"/>
  <c r="C51" i="14"/>
  <c r="F51" i="14"/>
  <c r="C63" i="15"/>
  <c r="C52" i="14"/>
  <c r="F52" i="14"/>
  <c r="F53" i="14"/>
  <c r="C65" i="15"/>
  <c r="C54" i="14"/>
  <c r="F54" i="14"/>
  <c r="C66" i="15"/>
  <c r="C55" i="14"/>
  <c r="F55" i="14"/>
  <c r="C67" i="15"/>
  <c r="C56" i="14"/>
  <c r="F56" i="14"/>
  <c r="C68" i="15"/>
  <c r="C57" i="14"/>
  <c r="F57" i="14"/>
  <c r="C69" i="15"/>
  <c r="C58" i="14"/>
  <c r="F58" i="14"/>
  <c r="C70" i="15"/>
  <c r="C59" i="14"/>
  <c r="F59" i="14"/>
  <c r="C71" i="15"/>
  <c r="C60" i="14"/>
  <c r="F60" i="14"/>
  <c r="C72" i="15"/>
  <c r="C61" i="14"/>
  <c r="F61" i="14"/>
  <c r="C73" i="15"/>
  <c r="C62" i="14"/>
  <c r="F62" i="14"/>
  <c r="C74" i="15"/>
  <c r="C63" i="14"/>
  <c r="F63" i="14"/>
  <c r="F64" i="14"/>
  <c r="C76" i="15"/>
  <c r="C65" i="14"/>
  <c r="F65" i="14"/>
  <c r="C77" i="15"/>
  <c r="C66" i="14"/>
  <c r="F66" i="14"/>
  <c r="C78" i="15"/>
  <c r="C67" i="14"/>
  <c r="F67" i="14"/>
  <c r="C79" i="15"/>
  <c r="C68" i="14"/>
  <c r="F68" i="14"/>
  <c r="C80" i="15"/>
  <c r="C69" i="14"/>
  <c r="F69" i="14"/>
  <c r="F70" i="14"/>
  <c r="F71" i="14"/>
  <c r="F72" i="14"/>
  <c r="C13" i="15"/>
  <c r="C2" i="14"/>
  <c r="F2" i="14"/>
  <c r="B5" i="4"/>
  <c r="B6" i="4"/>
  <c r="E14" i="4"/>
  <c r="D67" i="14"/>
  <c r="D66" i="14"/>
  <c r="D65" i="14"/>
  <c r="D60" i="14"/>
  <c r="D59" i="14"/>
  <c r="D58" i="14"/>
  <c r="D57" i="14"/>
  <c r="D56" i="14"/>
  <c r="D51" i="14"/>
  <c r="D50" i="14"/>
  <c r="D47" i="14"/>
  <c r="D46" i="14"/>
  <c r="D48" i="14"/>
  <c r="D38" i="14"/>
  <c r="D39" i="14"/>
  <c r="D40" i="14"/>
  <c r="D41" i="14"/>
  <c r="D42" i="14"/>
  <c r="D43" i="14"/>
  <c r="D44" i="14"/>
  <c r="D45" i="14"/>
  <c r="D49" i="14"/>
  <c r="D52" i="14"/>
  <c r="D53" i="14"/>
  <c r="D54" i="14"/>
  <c r="D55" i="14"/>
  <c r="D61" i="14"/>
  <c r="D62" i="14"/>
  <c r="D63" i="14"/>
  <c r="D64" i="14"/>
  <c r="D68" i="14"/>
  <c r="D69" i="14"/>
  <c r="D36" i="14"/>
  <c r="D35" i="14"/>
  <c r="D34" i="14"/>
  <c r="D24" i="14"/>
  <c r="D13" i="14"/>
  <c r="D7" i="14"/>
  <c r="D3" i="14"/>
  <c r="D4" i="14"/>
  <c r="D2" i="14"/>
  <c r="D70" i="14"/>
  <c r="D71" i="14"/>
  <c r="D72" i="14"/>
  <c r="K9" i="12"/>
  <c r="C62" i="1"/>
  <c r="J19" i="12"/>
  <c r="E18" i="12"/>
  <c r="C49" i="1"/>
  <c r="J19" i="4"/>
  <c r="J19" i="5"/>
  <c r="J19" i="7"/>
  <c r="J19" i="6"/>
  <c r="J19" i="8"/>
  <c r="J17" i="9"/>
  <c r="J19" i="11"/>
  <c r="J18" i="10"/>
  <c r="K9" i="11"/>
  <c r="I62" i="1"/>
  <c r="K9" i="10"/>
  <c r="H62" i="1"/>
  <c r="K9" i="9"/>
  <c r="G62" i="1"/>
  <c r="K9" i="8"/>
  <c r="F62" i="1"/>
  <c r="H7" i="8"/>
  <c r="E18" i="8"/>
  <c r="H5" i="8"/>
  <c r="H6" i="8"/>
  <c r="J20" i="8"/>
  <c r="K9" i="7"/>
  <c r="E62" i="1"/>
  <c r="K9" i="6"/>
  <c r="D62" i="1"/>
  <c r="K9" i="5"/>
  <c r="B62" i="1"/>
  <c r="H4" i="4"/>
  <c r="E9" i="4"/>
  <c r="K4" i="4"/>
  <c r="E16" i="4"/>
  <c r="E12" i="4"/>
  <c r="K9" i="4"/>
  <c r="K8" i="4"/>
  <c r="K7" i="4"/>
  <c r="H7" i="4"/>
  <c r="K6" i="4"/>
  <c r="H6" i="4"/>
  <c r="E6" i="4"/>
  <c r="K5" i="4"/>
  <c r="H5" i="4"/>
  <c r="F49" i="1"/>
  <c r="E7" i="4"/>
  <c r="E11" i="4"/>
  <c r="E15" i="4"/>
  <c r="E5" i="4"/>
  <c r="E13" i="4"/>
  <c r="E21" i="4"/>
  <c r="E18" i="4"/>
  <c r="E10" i="4"/>
  <c r="E8" i="4"/>
  <c r="E3" i="4"/>
  <c r="E18" i="5"/>
  <c r="B49" i="1"/>
  <c r="E18" i="6"/>
  <c r="D49" i="1"/>
  <c r="E17" i="4"/>
  <c r="J20" i="6"/>
  <c r="E19" i="4"/>
  <c r="J20" i="5"/>
  <c r="F63" i="1"/>
  <c r="F23" i="1"/>
  <c r="D28" i="14"/>
  <c r="D63" i="1"/>
  <c r="D6" i="14"/>
  <c r="F24" i="1"/>
  <c r="E18" i="10"/>
  <c r="H49" i="1"/>
  <c r="E18" i="11"/>
  <c r="I49" i="1"/>
  <c r="E18" i="7"/>
  <c r="E49" i="1"/>
  <c r="E18" i="9"/>
  <c r="G49" i="1"/>
  <c r="J49" i="1"/>
  <c r="B17" i="1"/>
  <c r="D17" i="1"/>
  <c r="F17" i="1"/>
  <c r="B63" i="1"/>
  <c r="D26" i="14"/>
  <c r="F21" i="1"/>
  <c r="J62" i="1"/>
  <c r="B30" i="1"/>
  <c r="D30" i="1"/>
  <c r="F30" i="1"/>
  <c r="E4" i="4"/>
  <c r="E20" i="4"/>
  <c r="D33" i="14"/>
  <c r="F6" i="1"/>
  <c r="D11" i="14"/>
  <c r="F14" i="1"/>
  <c r="D10" i="14"/>
  <c r="F15" i="1"/>
  <c r="D20" i="14"/>
  <c r="F4" i="1"/>
  <c r="F3" i="1"/>
  <c r="D19" i="14"/>
  <c r="F9" i="1"/>
  <c r="D22" i="14"/>
  <c r="J20" i="4"/>
  <c r="D5" i="14"/>
  <c r="F7" i="1"/>
  <c r="J18" i="9"/>
  <c r="G63" i="1"/>
  <c r="J20" i="11"/>
  <c r="I63" i="1"/>
  <c r="D37" i="14"/>
  <c r="F29" i="1"/>
  <c r="F20" i="1"/>
  <c r="D21" i="14"/>
  <c r="J20" i="12"/>
  <c r="F16" i="1"/>
  <c r="D30" i="14"/>
  <c r="F28" i="1"/>
  <c r="D17" i="14"/>
  <c r="E63" i="1"/>
  <c r="J20" i="7"/>
  <c r="F26" i="1"/>
  <c r="D15" i="14"/>
  <c r="D29" i="14"/>
  <c r="F12" i="1"/>
  <c r="D12" i="14"/>
  <c r="F8" i="1"/>
  <c r="J19" i="10"/>
  <c r="H63" i="1"/>
  <c r="F25" i="1"/>
  <c r="D14" i="14"/>
  <c r="D9" i="14"/>
  <c r="F11" i="1"/>
  <c r="D16" i="14"/>
  <c r="F27" i="1"/>
  <c r="D25" i="14"/>
  <c r="F22" i="1"/>
  <c r="F5" i="1"/>
  <c r="D31" i="14"/>
  <c r="F13" i="1"/>
  <c r="D27" i="14"/>
  <c r="D32" i="14"/>
  <c r="F19" i="1"/>
  <c r="F10" i="1"/>
  <c r="D8" i="14"/>
  <c r="D23" i="14"/>
  <c r="F18" i="1"/>
  <c r="C63" i="1"/>
  <c r="D18" i="14"/>
  <c r="F2" i="1"/>
</calcChain>
</file>

<file path=xl/comments1.xml><?xml version="1.0" encoding="utf-8"?>
<comments xmlns="http://schemas.openxmlformats.org/spreadsheetml/2006/main">
  <authors>
    <author>Dean Gould</author>
    <author>Microsoft Office User</author>
  </authors>
  <commentList>
    <comment ref="A2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Total Requirement for Ground Team positions
</t>
        </r>
      </text>
    </comment>
    <comment ref="C2" authorId="0" shapeId="0">
      <text>
        <r>
          <rPr>
            <sz val="12"/>
            <color theme="1"/>
            <rFont val="Calibri"/>
            <family val="2"/>
            <scheme val="minor"/>
          </rPr>
          <t>Mission base staff  requirements</t>
        </r>
      </text>
    </comment>
    <comment ref="D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E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requirement for mission type</t>
        </r>
      </text>
    </comment>
    <comment ref="F2" authorId="0" shapeId="0">
      <text>
        <r>
          <rPr>
            <sz val="12"/>
            <color theme="1"/>
            <rFont val="Calibri"/>
            <family val="2"/>
            <scheme val="minor"/>
          </rPr>
          <t>Aircrew requirements</t>
        </r>
      </text>
    </comment>
    <comment ref="G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H2" authorId="0" shapeId="0">
      <text>
        <r>
          <rPr>
            <sz val="12"/>
            <color theme="1"/>
            <rFont val="Calibri"/>
            <family val="2"/>
            <scheme val="minor"/>
          </rPr>
          <t>Total Requirement for Aircrew Positions</t>
        </r>
      </text>
    </comment>
    <comment ref="I2" authorId="0" shapeId="0">
      <text>
        <r>
          <rPr>
            <sz val="12"/>
            <color theme="1"/>
            <rFont val="Calibri"/>
            <family val="2"/>
            <scheme val="minor"/>
          </rPr>
          <t xml:space="preserve">Ground team requirements
</t>
        </r>
      </text>
    </comment>
    <comment ref="J2" authorId="0" shapeId="0">
      <text>
        <r>
          <rPr>
            <sz val="12"/>
            <color theme="1"/>
            <rFont val="Calibri"/>
            <family val="2"/>
            <scheme val="minor"/>
          </rPr>
          <t>Required based on mission type</t>
        </r>
      </text>
    </comment>
    <comment ref="K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Required for mission type</t>
        </r>
      </text>
    </comment>
    <comment ref="A3" authorId="0" shapeId="0">
      <text>
        <r>
          <rPr>
            <sz val="12"/>
            <color theme="1"/>
            <rFont val="Calibri"/>
            <family val="2"/>
            <scheme val="minor"/>
          </rPr>
          <t>Projected Days of Missions</t>
        </r>
      </text>
    </comment>
    <comment ref="C3" authorId="0" shapeId="0">
      <text>
        <r>
          <rPr>
            <sz val="12"/>
            <color theme="1"/>
            <rFont val="Calibri"/>
            <family val="2"/>
            <scheme val="minor"/>
          </rPr>
          <t>Incident Commander, 1 depending on scope of mission</t>
        </r>
      </text>
    </comment>
    <comment ref="F3" authorId="0" shapeId="0">
      <text>
        <r>
          <rPr>
            <sz val="12"/>
            <color theme="1"/>
            <rFont val="Calibri"/>
            <family val="2"/>
            <scheme val="minor"/>
          </rPr>
          <t>Number of Aircraft required (in wing)</t>
        </r>
      </text>
    </comment>
    <comment ref="I3" authorId="0" shapeId="0">
      <text>
        <r>
          <rPr>
            <sz val="12"/>
            <color theme="1"/>
            <rFont val="Calibri"/>
            <family val="2"/>
            <scheme val="minor"/>
          </rPr>
          <t>Number of ground vehicles required</t>
        </r>
      </text>
    </comment>
    <comment ref="A4" authorId="0" shapeId="0">
      <text>
        <r>
          <rPr>
            <sz val="12"/>
            <color theme="1"/>
            <rFont val="Calibri"/>
            <family val="2"/>
            <scheme val="minor"/>
          </rPr>
          <t xml:space="preserve">Length of Operations Periods (Hours)
</t>
        </r>
      </text>
    </comment>
    <comment ref="C4" authorId="0" shapeId="0">
      <text>
        <r>
          <rPr>
            <sz val="12"/>
            <color theme="1"/>
            <rFont val="Calibri"/>
            <family val="2"/>
            <scheme val="minor"/>
          </rPr>
          <t>Incident Commander 2 depending on scope of mission</t>
        </r>
      </text>
    </comment>
    <comment ref="F4" authorId="0" shapeId="0">
      <text>
        <r>
          <rPr>
            <sz val="12"/>
            <color theme="1"/>
            <rFont val="Calibri"/>
            <family val="2"/>
            <scheme val="minor"/>
          </rPr>
          <t>Mission Pilots</t>
        </r>
      </text>
    </comment>
    <comment ref="I4" authorId="0" shapeId="0">
      <text>
        <r>
          <rPr>
            <sz val="12"/>
            <color theme="1"/>
            <rFont val="Calibri"/>
            <family val="2"/>
            <scheme val="minor"/>
          </rPr>
          <t>Ground Team Leader</t>
        </r>
      </text>
    </comment>
    <comment ref="A5" authorId="0" shapeId="0">
      <text>
        <r>
          <rPr>
            <sz val="12"/>
            <color theme="1"/>
            <rFont val="Calibri"/>
            <family val="2"/>
            <scheme val="minor"/>
          </rPr>
          <t>Calculated number of Periods</t>
        </r>
      </text>
    </comment>
    <comment ref="C5" authorId="0" shapeId="0">
      <text>
        <r>
          <rPr>
            <sz val="12"/>
            <color theme="1"/>
            <rFont val="Calibri"/>
            <family val="2"/>
            <scheme val="minor"/>
          </rPr>
          <t>Incident Commander 3 depending on scope of mission</t>
        </r>
      </text>
    </comment>
    <comment ref="F5" authorId="0" shapeId="0">
      <text>
        <r>
          <rPr>
            <sz val="12"/>
            <color theme="1"/>
            <rFont val="Calibri"/>
            <family val="2"/>
            <scheme val="minor"/>
          </rPr>
          <t>Mission Observer</t>
        </r>
      </text>
    </comment>
    <comment ref="I5" authorId="0" shapeId="0">
      <text>
        <r>
          <rPr>
            <sz val="12"/>
            <color theme="1"/>
            <rFont val="Calibri"/>
            <family val="2"/>
            <scheme val="minor"/>
          </rPr>
          <t>Ground Team Member 1</t>
        </r>
      </text>
    </comment>
    <comment ref="A6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Number of Periods in a operational day
</t>
        </r>
      </text>
    </comment>
    <comment ref="C6" authorId="0" shapeId="0">
      <text>
        <r>
          <rPr>
            <sz val="12"/>
            <color theme="1"/>
            <rFont val="Calibri"/>
            <family val="2"/>
            <scheme val="minor"/>
          </rPr>
          <t>Operations Section Chief</t>
        </r>
      </text>
    </comment>
    <comment ref="F6" authorId="0" shapeId="0">
      <text>
        <r>
          <rPr>
            <sz val="12"/>
            <color theme="1"/>
            <rFont val="Calibri"/>
            <family val="2"/>
            <scheme val="minor"/>
          </rPr>
          <t>Mission Scanner</t>
        </r>
      </text>
    </comment>
    <comment ref="I6" authorId="0" shapeId="0">
      <text>
        <r>
          <rPr>
            <sz val="12"/>
            <color theme="1"/>
            <rFont val="Calibri"/>
            <family val="2"/>
            <scheme val="minor"/>
          </rPr>
          <t>Ground Team Member 2</t>
        </r>
      </text>
    </comment>
    <comment ref="C7" authorId="0" shapeId="0">
      <text>
        <r>
          <rPr>
            <sz val="12"/>
            <color theme="1"/>
            <rFont val="Calibri"/>
            <family val="2"/>
            <scheme val="minor"/>
          </rPr>
          <t>Plans Section Chief</t>
        </r>
      </text>
    </comment>
    <comment ref="F7" authorId="0" shapeId="0">
      <text>
        <r>
          <rPr>
            <sz val="12"/>
            <color theme="1"/>
            <rFont val="Calibri"/>
            <family val="2"/>
            <scheme val="minor"/>
          </rPr>
          <t>Aerial Photographer</t>
        </r>
      </text>
    </comment>
    <comment ref="I7" authorId="0" shapeId="0">
      <text>
        <r>
          <rPr>
            <sz val="12"/>
            <color theme="1"/>
            <rFont val="Calibri"/>
            <family val="2"/>
            <scheme val="minor"/>
          </rPr>
          <t>Ground Team 3</t>
        </r>
      </text>
    </comment>
    <comment ref="A8" authorId="0" shapeId="0">
      <text>
        <r>
          <rPr>
            <sz val="12"/>
            <color theme="1"/>
            <rFont val="Calibri"/>
            <family val="2"/>
            <scheme val="minor"/>
          </rPr>
          <t>Number of Aircraft Sorties Periods (VULS) per day (i.e. 4 turn 4)</t>
        </r>
      </text>
    </comment>
    <comment ref="C8" authorId="0" shapeId="0">
      <text>
        <r>
          <rPr>
            <sz val="12"/>
            <color theme="1"/>
            <rFont val="Calibri"/>
            <family val="2"/>
            <scheme val="minor"/>
          </rPr>
          <t>Air Operations Branch Director</t>
        </r>
      </text>
    </comment>
    <comment ref="I8" authorId="0" shapeId="0">
      <text>
        <r>
          <rPr>
            <sz val="12"/>
            <color theme="1"/>
            <rFont val="Calibri"/>
            <family val="2"/>
            <scheme val="minor"/>
          </rPr>
          <t>Urban Direction Finding</t>
        </r>
      </text>
    </comment>
    <comment ref="A9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Sorties Aircrew could fly
</t>
        </r>
      </text>
    </comment>
    <comment ref="C9" authorId="0" shapeId="0">
      <text>
        <r>
          <rPr>
            <sz val="12"/>
            <color theme="1"/>
            <rFont val="Calibri"/>
            <family val="2"/>
            <scheme val="minor"/>
          </rPr>
          <t>Ground Branch Director</t>
        </r>
      </text>
    </comment>
    <comment ref="I9" authorId="0" shapeId="0">
      <text>
        <r>
          <rPr>
            <sz val="12"/>
            <color theme="1"/>
            <rFont val="Calibri"/>
            <family val="2"/>
            <scheme val="minor"/>
          </rPr>
          <t>Point of Delivery System</t>
        </r>
      </text>
    </comment>
    <comment ref="C10" authorId="0" shapeId="0">
      <text>
        <r>
          <rPr>
            <sz val="12"/>
            <color theme="1"/>
            <rFont val="Calibri"/>
            <family val="2"/>
            <scheme val="minor"/>
          </rPr>
          <t>Logisitics Section Chief</t>
        </r>
      </text>
    </comment>
    <comment ref="A11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Ground Sorties Periods (Vuls) per day (i.e. 4 turn 4)
</t>
        </r>
      </text>
    </comment>
    <comment ref="C11" authorId="0" shapeId="0">
      <text>
        <r>
          <rPr>
            <sz val="12"/>
            <color theme="1"/>
            <rFont val="Calibri"/>
            <family val="2"/>
            <scheme val="minor"/>
          </rPr>
          <t>Communications Unit Leader</t>
        </r>
      </text>
    </comment>
    <comment ref="A12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missions ground teams could execute 
</t>
        </r>
      </text>
    </comment>
    <comment ref="C12" authorId="0" shapeId="0">
      <text>
        <r>
          <rPr>
            <sz val="12"/>
            <color theme="1"/>
            <rFont val="Calibri"/>
            <family val="2"/>
            <scheme val="minor"/>
          </rPr>
          <t>Finance/Admin Section Chief</t>
        </r>
      </text>
    </comment>
    <comment ref="C13" authorId="0" shapeId="0">
      <text>
        <r>
          <rPr>
            <sz val="12"/>
            <color theme="1"/>
            <rFont val="Calibri"/>
            <family val="2"/>
            <scheme val="minor"/>
          </rPr>
          <t>Mission Staff Assistant</t>
        </r>
      </text>
    </comment>
    <comment ref="C14" authorId="0" shapeId="0">
      <text>
        <r>
          <rPr>
            <sz val="12"/>
            <color theme="1"/>
            <rFont val="Calibri"/>
            <family val="2"/>
            <scheme val="minor"/>
          </rPr>
          <t>Mission Radio Operator</t>
        </r>
      </text>
    </comment>
    <comment ref="C15" authorId="0" shapeId="0">
      <text>
        <r>
          <rPr>
            <sz val="12"/>
            <color theme="1"/>
            <rFont val="Calibri"/>
            <family val="2"/>
            <scheme val="minor"/>
          </rPr>
          <t>Flight Line Supervisor</t>
        </r>
      </text>
    </comment>
    <comment ref="C16" authorId="0" shapeId="0">
      <text>
        <r>
          <rPr>
            <sz val="12"/>
            <color theme="1"/>
            <rFont val="Calibri"/>
            <family val="2"/>
            <scheme val="minor"/>
          </rPr>
          <t xml:space="preserve">Flight Line Marshaller
</t>
        </r>
      </text>
    </comment>
    <comment ref="C17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Safety Officer
</t>
        </r>
      </text>
    </comment>
    <comment ref="C18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Critical Incident Stress Management
</t>
        </r>
      </text>
    </comment>
    <comment ref="C19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Chaplin
</t>
        </r>
      </text>
    </comment>
    <comment ref="C20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Public Information Officer
</t>
        </r>
      </text>
    </comment>
    <comment ref="C21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Liasion Officer
</t>
        </r>
      </text>
    </comment>
  </commentList>
</comments>
</file>

<file path=xl/comments2.xml><?xml version="1.0" encoding="utf-8"?>
<comments xmlns="http://schemas.openxmlformats.org/spreadsheetml/2006/main">
  <authors>
    <author>Dean Gould</author>
    <author>Microsoft Office User</author>
  </authors>
  <commentList>
    <comment ref="A2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Total Requirement for Ground Team positions
</t>
        </r>
      </text>
    </comment>
    <comment ref="C2" authorId="0" shapeId="0">
      <text>
        <r>
          <rPr>
            <sz val="12"/>
            <color theme="1"/>
            <rFont val="Calibri"/>
            <family val="2"/>
            <scheme val="minor"/>
          </rPr>
          <t>Mission base staff  requirements</t>
        </r>
      </text>
    </comment>
    <comment ref="D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E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requirement for mission type</t>
        </r>
      </text>
    </comment>
    <comment ref="F2" authorId="0" shapeId="0">
      <text>
        <r>
          <rPr>
            <sz val="12"/>
            <color theme="1"/>
            <rFont val="Calibri"/>
            <family val="2"/>
            <scheme val="minor"/>
          </rPr>
          <t>Aircrew requirements</t>
        </r>
      </text>
    </comment>
    <comment ref="G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H2" authorId="0" shapeId="0">
      <text>
        <r>
          <rPr>
            <sz val="12"/>
            <color theme="1"/>
            <rFont val="Calibri"/>
            <family val="2"/>
            <scheme val="minor"/>
          </rPr>
          <t>Total Requirement for Aircrew Positions</t>
        </r>
      </text>
    </comment>
    <comment ref="I2" authorId="0" shapeId="0">
      <text>
        <r>
          <rPr>
            <sz val="12"/>
            <color theme="1"/>
            <rFont val="Calibri"/>
            <family val="2"/>
            <scheme val="minor"/>
          </rPr>
          <t xml:space="preserve">Ground team requirements
</t>
        </r>
      </text>
    </comment>
    <comment ref="J2" authorId="0" shapeId="0">
      <text>
        <r>
          <rPr>
            <sz val="12"/>
            <color theme="1"/>
            <rFont val="Calibri"/>
            <family val="2"/>
            <scheme val="minor"/>
          </rPr>
          <t>Required based on mission type</t>
        </r>
      </text>
    </comment>
    <comment ref="K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Required for mission type</t>
        </r>
      </text>
    </comment>
    <comment ref="A3" authorId="0" shapeId="0">
      <text>
        <r>
          <rPr>
            <sz val="12"/>
            <color theme="1"/>
            <rFont val="Calibri"/>
            <family val="2"/>
            <scheme val="minor"/>
          </rPr>
          <t>Projected Days of Missions</t>
        </r>
      </text>
    </comment>
    <comment ref="C3" authorId="0" shapeId="0">
      <text>
        <r>
          <rPr>
            <sz val="12"/>
            <color theme="1"/>
            <rFont val="Calibri"/>
            <family val="2"/>
            <scheme val="minor"/>
          </rPr>
          <t>Incident Commander, 1 depending on scope of mission</t>
        </r>
      </text>
    </comment>
    <comment ref="F3" authorId="0" shapeId="0">
      <text>
        <r>
          <rPr>
            <sz val="12"/>
            <color theme="1"/>
            <rFont val="Calibri"/>
            <family val="2"/>
            <scheme val="minor"/>
          </rPr>
          <t>Number of Aircraft required (in wing)</t>
        </r>
      </text>
    </comment>
    <comment ref="I3" authorId="0" shapeId="0">
      <text>
        <r>
          <rPr>
            <sz val="12"/>
            <color theme="1"/>
            <rFont val="Calibri"/>
            <family val="2"/>
            <scheme val="minor"/>
          </rPr>
          <t>Number of ground vehicles required</t>
        </r>
      </text>
    </comment>
    <comment ref="A4" authorId="0" shapeId="0">
      <text>
        <r>
          <rPr>
            <sz val="12"/>
            <color theme="1"/>
            <rFont val="Calibri"/>
            <family val="2"/>
            <scheme val="minor"/>
          </rPr>
          <t xml:space="preserve">Length of Operations Periods (Hours)
</t>
        </r>
      </text>
    </comment>
    <comment ref="C4" authorId="0" shapeId="0">
      <text>
        <r>
          <rPr>
            <sz val="12"/>
            <color theme="1"/>
            <rFont val="Calibri"/>
            <family val="2"/>
            <scheme val="minor"/>
          </rPr>
          <t>Incident Commander 2 depending on scope of mission</t>
        </r>
      </text>
    </comment>
    <comment ref="F4" authorId="0" shapeId="0">
      <text>
        <r>
          <rPr>
            <sz val="12"/>
            <color theme="1"/>
            <rFont val="Calibri"/>
            <family val="2"/>
            <scheme val="minor"/>
          </rPr>
          <t>Mission Pilots</t>
        </r>
      </text>
    </comment>
    <comment ref="I4" authorId="0" shapeId="0">
      <text>
        <r>
          <rPr>
            <sz val="12"/>
            <color theme="1"/>
            <rFont val="Calibri"/>
            <family val="2"/>
            <scheme val="minor"/>
          </rPr>
          <t>Ground Team Leader</t>
        </r>
      </text>
    </comment>
    <comment ref="A5" authorId="0" shapeId="0">
      <text>
        <r>
          <rPr>
            <sz val="12"/>
            <color theme="1"/>
            <rFont val="Calibri"/>
            <family val="2"/>
            <scheme val="minor"/>
          </rPr>
          <t>Calculated number of Periods</t>
        </r>
      </text>
    </comment>
    <comment ref="C5" authorId="0" shapeId="0">
      <text>
        <r>
          <rPr>
            <sz val="12"/>
            <color theme="1"/>
            <rFont val="Calibri"/>
            <family val="2"/>
            <scheme val="minor"/>
          </rPr>
          <t>Incident Commander 3 depending on scope of mission</t>
        </r>
      </text>
    </comment>
    <comment ref="F5" authorId="0" shapeId="0">
      <text>
        <r>
          <rPr>
            <sz val="12"/>
            <color theme="1"/>
            <rFont val="Calibri"/>
            <family val="2"/>
            <scheme val="minor"/>
          </rPr>
          <t>Mission Observer</t>
        </r>
      </text>
    </comment>
    <comment ref="I5" authorId="0" shapeId="0">
      <text>
        <r>
          <rPr>
            <sz val="12"/>
            <color theme="1"/>
            <rFont val="Calibri"/>
            <family val="2"/>
            <scheme val="minor"/>
          </rPr>
          <t>Ground Team Member 1</t>
        </r>
      </text>
    </comment>
    <comment ref="A6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Number of Periods in a operational day
</t>
        </r>
      </text>
    </comment>
    <comment ref="C6" authorId="0" shapeId="0">
      <text>
        <r>
          <rPr>
            <sz val="12"/>
            <color theme="1"/>
            <rFont val="Calibri"/>
            <family val="2"/>
            <scheme val="minor"/>
          </rPr>
          <t>Operations Section Chief</t>
        </r>
      </text>
    </comment>
    <comment ref="F6" authorId="0" shapeId="0">
      <text>
        <r>
          <rPr>
            <sz val="12"/>
            <color theme="1"/>
            <rFont val="Calibri"/>
            <family val="2"/>
            <scheme val="minor"/>
          </rPr>
          <t>Mission Scanner</t>
        </r>
      </text>
    </comment>
    <comment ref="I6" authorId="0" shapeId="0">
      <text>
        <r>
          <rPr>
            <sz val="12"/>
            <color theme="1"/>
            <rFont val="Calibri"/>
            <family val="2"/>
            <scheme val="minor"/>
          </rPr>
          <t>Ground Team Member 2</t>
        </r>
      </text>
    </comment>
    <comment ref="C7" authorId="0" shapeId="0">
      <text>
        <r>
          <rPr>
            <sz val="12"/>
            <color theme="1"/>
            <rFont val="Calibri"/>
            <family val="2"/>
            <scheme val="minor"/>
          </rPr>
          <t>Plans Section Chief</t>
        </r>
      </text>
    </comment>
    <comment ref="F7" authorId="0" shapeId="0">
      <text>
        <r>
          <rPr>
            <sz val="12"/>
            <color theme="1"/>
            <rFont val="Calibri"/>
            <family val="2"/>
            <scheme val="minor"/>
          </rPr>
          <t>Aerial Photographer</t>
        </r>
      </text>
    </comment>
    <comment ref="I7" authorId="0" shapeId="0">
      <text>
        <r>
          <rPr>
            <sz val="12"/>
            <color theme="1"/>
            <rFont val="Calibri"/>
            <family val="2"/>
            <scheme val="minor"/>
          </rPr>
          <t>Ground Team 3</t>
        </r>
      </text>
    </comment>
    <comment ref="A8" authorId="0" shapeId="0">
      <text>
        <r>
          <rPr>
            <sz val="12"/>
            <color theme="1"/>
            <rFont val="Calibri"/>
            <family val="2"/>
            <scheme val="minor"/>
          </rPr>
          <t>Number of Aircraft Sorties Periods (VULS) per day (i.e. 4 turn 4)</t>
        </r>
      </text>
    </comment>
    <comment ref="C8" authorId="0" shapeId="0">
      <text>
        <r>
          <rPr>
            <sz val="12"/>
            <color theme="1"/>
            <rFont val="Calibri"/>
            <family val="2"/>
            <scheme val="minor"/>
          </rPr>
          <t>Air Operations Branch Director</t>
        </r>
      </text>
    </comment>
    <comment ref="I8" authorId="0" shapeId="0">
      <text>
        <r>
          <rPr>
            <sz val="12"/>
            <color theme="1"/>
            <rFont val="Calibri"/>
            <family val="2"/>
            <scheme val="minor"/>
          </rPr>
          <t>Urban Direction Finding</t>
        </r>
      </text>
    </comment>
    <comment ref="A9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Sorties Aircrew could fly
</t>
        </r>
      </text>
    </comment>
    <comment ref="C9" authorId="0" shapeId="0">
      <text>
        <r>
          <rPr>
            <sz val="12"/>
            <color theme="1"/>
            <rFont val="Calibri"/>
            <family val="2"/>
            <scheme val="minor"/>
          </rPr>
          <t>Ground Branch Director</t>
        </r>
      </text>
    </comment>
    <comment ref="I9" authorId="0" shapeId="0">
      <text>
        <r>
          <rPr>
            <sz val="12"/>
            <color theme="1"/>
            <rFont val="Calibri"/>
            <family val="2"/>
            <scheme val="minor"/>
          </rPr>
          <t>Point of Delivery System</t>
        </r>
      </text>
    </comment>
    <comment ref="C10" authorId="0" shapeId="0">
      <text>
        <r>
          <rPr>
            <sz val="12"/>
            <color theme="1"/>
            <rFont val="Calibri"/>
            <family val="2"/>
            <scheme val="minor"/>
          </rPr>
          <t>Logisitics Section Chief</t>
        </r>
      </text>
    </comment>
    <comment ref="A11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Ground Sorties Periods (Vuls) per day (i.e. 4 turn 4)
</t>
        </r>
      </text>
    </comment>
    <comment ref="C11" authorId="0" shapeId="0">
      <text>
        <r>
          <rPr>
            <sz val="12"/>
            <color theme="1"/>
            <rFont val="Calibri"/>
            <family val="2"/>
            <scheme val="minor"/>
          </rPr>
          <t>Communications Unit Leader</t>
        </r>
      </text>
    </comment>
    <comment ref="A12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missions ground teams could execute 
</t>
        </r>
      </text>
    </comment>
    <comment ref="C12" authorId="0" shapeId="0">
      <text>
        <r>
          <rPr>
            <sz val="12"/>
            <color theme="1"/>
            <rFont val="Calibri"/>
            <family val="2"/>
            <scheme val="minor"/>
          </rPr>
          <t>Finance/Admin Section Chief</t>
        </r>
      </text>
    </comment>
    <comment ref="C13" authorId="0" shapeId="0">
      <text>
        <r>
          <rPr>
            <sz val="12"/>
            <color theme="1"/>
            <rFont val="Calibri"/>
            <family val="2"/>
            <scheme val="minor"/>
          </rPr>
          <t>Mission Staff Assistant</t>
        </r>
      </text>
    </comment>
    <comment ref="C14" authorId="0" shapeId="0">
      <text>
        <r>
          <rPr>
            <sz val="12"/>
            <color theme="1"/>
            <rFont val="Calibri"/>
            <family val="2"/>
            <scheme val="minor"/>
          </rPr>
          <t>Mission Radio Operator</t>
        </r>
      </text>
    </comment>
    <comment ref="C15" authorId="0" shapeId="0">
      <text>
        <r>
          <rPr>
            <sz val="12"/>
            <color theme="1"/>
            <rFont val="Calibri"/>
            <family val="2"/>
            <scheme val="minor"/>
          </rPr>
          <t>Flight Line Supervisor</t>
        </r>
      </text>
    </comment>
    <comment ref="C16" authorId="0" shapeId="0">
      <text>
        <r>
          <rPr>
            <sz val="12"/>
            <color theme="1"/>
            <rFont val="Calibri"/>
            <family val="2"/>
            <scheme val="minor"/>
          </rPr>
          <t xml:space="preserve">Flight Line Marshaller
</t>
        </r>
      </text>
    </comment>
    <comment ref="C17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Safety Officer
</t>
        </r>
      </text>
    </comment>
    <comment ref="C18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Critical Incident Stress Management
</t>
        </r>
      </text>
    </comment>
    <comment ref="C19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Chaplin
</t>
        </r>
      </text>
    </comment>
    <comment ref="C20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Public Information Officer
</t>
        </r>
      </text>
    </comment>
    <comment ref="C21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Liasion Officer
</t>
        </r>
      </text>
    </comment>
  </commentList>
</comments>
</file>

<file path=xl/comments3.xml><?xml version="1.0" encoding="utf-8"?>
<comments xmlns="http://schemas.openxmlformats.org/spreadsheetml/2006/main">
  <authors>
    <author>Dean Gould</author>
    <author>Microsoft Office User</author>
  </authors>
  <commentList>
    <comment ref="A2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Total Requirement for Ground Team positions
</t>
        </r>
      </text>
    </comment>
    <comment ref="C2" authorId="0" shapeId="0">
      <text>
        <r>
          <rPr>
            <sz val="12"/>
            <color theme="1"/>
            <rFont val="Calibri"/>
            <family val="2"/>
            <scheme val="minor"/>
          </rPr>
          <t>Mission base staff  requirements</t>
        </r>
      </text>
    </comment>
    <comment ref="D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E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requirement for mission type</t>
        </r>
      </text>
    </comment>
    <comment ref="F2" authorId="0" shapeId="0">
      <text>
        <r>
          <rPr>
            <sz val="12"/>
            <color theme="1"/>
            <rFont val="Calibri"/>
            <family val="2"/>
            <scheme val="minor"/>
          </rPr>
          <t>Aircrew requirements</t>
        </r>
      </text>
    </comment>
    <comment ref="G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H2" authorId="0" shapeId="0">
      <text>
        <r>
          <rPr>
            <sz val="12"/>
            <color theme="1"/>
            <rFont val="Calibri"/>
            <family val="2"/>
            <scheme val="minor"/>
          </rPr>
          <t>Total Requirement for Aircrew Positions</t>
        </r>
      </text>
    </comment>
    <comment ref="I2" authorId="0" shapeId="0">
      <text>
        <r>
          <rPr>
            <sz val="12"/>
            <color theme="1"/>
            <rFont val="Calibri"/>
            <family val="2"/>
            <scheme val="minor"/>
          </rPr>
          <t xml:space="preserve">Ground team requirements
</t>
        </r>
      </text>
    </comment>
    <comment ref="J2" authorId="0" shapeId="0">
      <text>
        <r>
          <rPr>
            <sz val="12"/>
            <color theme="1"/>
            <rFont val="Calibri"/>
            <family val="2"/>
            <scheme val="minor"/>
          </rPr>
          <t>Required based on mission type</t>
        </r>
      </text>
    </comment>
    <comment ref="K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Required for mission type</t>
        </r>
      </text>
    </comment>
    <comment ref="A3" authorId="0" shapeId="0">
      <text>
        <r>
          <rPr>
            <sz val="12"/>
            <color theme="1"/>
            <rFont val="Calibri"/>
            <family val="2"/>
            <scheme val="minor"/>
          </rPr>
          <t>Projected Days of Missions</t>
        </r>
      </text>
    </comment>
    <comment ref="C3" authorId="0" shapeId="0">
      <text>
        <r>
          <rPr>
            <sz val="12"/>
            <color theme="1"/>
            <rFont val="Calibri"/>
            <family val="2"/>
            <scheme val="minor"/>
          </rPr>
          <t>Incident Commander, 1 depending on scope of mission</t>
        </r>
      </text>
    </comment>
    <comment ref="F3" authorId="0" shapeId="0">
      <text>
        <r>
          <rPr>
            <sz val="12"/>
            <color theme="1"/>
            <rFont val="Calibri"/>
            <family val="2"/>
            <scheme val="minor"/>
          </rPr>
          <t>Number of Aircraft required (in wing)</t>
        </r>
      </text>
    </comment>
    <comment ref="I3" authorId="0" shapeId="0">
      <text>
        <r>
          <rPr>
            <sz val="12"/>
            <color theme="1"/>
            <rFont val="Calibri"/>
            <family val="2"/>
            <scheme val="minor"/>
          </rPr>
          <t>Number of ground vehicles required</t>
        </r>
      </text>
    </comment>
    <comment ref="A4" authorId="0" shapeId="0">
      <text>
        <r>
          <rPr>
            <sz val="12"/>
            <color theme="1"/>
            <rFont val="Calibri"/>
            <family val="2"/>
            <scheme val="minor"/>
          </rPr>
          <t xml:space="preserve">Length of Operations Periods (Hours)
</t>
        </r>
      </text>
    </comment>
    <comment ref="C4" authorId="0" shapeId="0">
      <text>
        <r>
          <rPr>
            <sz val="12"/>
            <color theme="1"/>
            <rFont val="Calibri"/>
            <family val="2"/>
            <scheme val="minor"/>
          </rPr>
          <t>Incident Commander 2 depending on scope of mission</t>
        </r>
      </text>
    </comment>
    <comment ref="F4" authorId="0" shapeId="0">
      <text>
        <r>
          <rPr>
            <sz val="12"/>
            <color theme="1"/>
            <rFont val="Calibri"/>
            <family val="2"/>
            <scheme val="minor"/>
          </rPr>
          <t>Mission Pilots</t>
        </r>
      </text>
    </comment>
    <comment ref="I4" authorId="0" shapeId="0">
      <text>
        <r>
          <rPr>
            <sz val="12"/>
            <color theme="1"/>
            <rFont val="Calibri"/>
            <family val="2"/>
            <scheme val="minor"/>
          </rPr>
          <t>Ground Team Leader</t>
        </r>
      </text>
    </comment>
    <comment ref="A5" authorId="0" shapeId="0">
      <text>
        <r>
          <rPr>
            <sz val="12"/>
            <color theme="1"/>
            <rFont val="Calibri"/>
            <family val="2"/>
            <scheme val="minor"/>
          </rPr>
          <t>Calculated number of Periods</t>
        </r>
      </text>
    </comment>
    <comment ref="C5" authorId="0" shapeId="0">
      <text>
        <r>
          <rPr>
            <sz val="12"/>
            <color theme="1"/>
            <rFont val="Calibri"/>
            <family val="2"/>
            <scheme val="minor"/>
          </rPr>
          <t>Incident Commander 3 depending on scope of mission</t>
        </r>
      </text>
    </comment>
    <comment ref="F5" authorId="0" shapeId="0">
      <text>
        <r>
          <rPr>
            <sz val="12"/>
            <color theme="1"/>
            <rFont val="Calibri"/>
            <family val="2"/>
            <scheme val="minor"/>
          </rPr>
          <t>Mission Observer</t>
        </r>
      </text>
    </comment>
    <comment ref="I5" authorId="0" shapeId="0">
      <text>
        <r>
          <rPr>
            <sz val="12"/>
            <color theme="1"/>
            <rFont val="Calibri"/>
            <family val="2"/>
            <scheme val="minor"/>
          </rPr>
          <t>Ground Team Member 1</t>
        </r>
      </text>
    </comment>
    <comment ref="A6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Number of Periods in a operational day
</t>
        </r>
      </text>
    </comment>
    <comment ref="C6" authorId="0" shapeId="0">
      <text>
        <r>
          <rPr>
            <sz val="12"/>
            <color theme="1"/>
            <rFont val="Calibri"/>
            <family val="2"/>
            <scheme val="minor"/>
          </rPr>
          <t>Operations Section Chief</t>
        </r>
      </text>
    </comment>
    <comment ref="F6" authorId="0" shapeId="0">
      <text>
        <r>
          <rPr>
            <sz val="12"/>
            <color theme="1"/>
            <rFont val="Calibri"/>
            <family val="2"/>
            <scheme val="minor"/>
          </rPr>
          <t>Mission Scanner</t>
        </r>
      </text>
    </comment>
    <comment ref="I6" authorId="0" shapeId="0">
      <text>
        <r>
          <rPr>
            <sz val="12"/>
            <color theme="1"/>
            <rFont val="Calibri"/>
            <family val="2"/>
            <scheme val="minor"/>
          </rPr>
          <t>Ground Team Member 2</t>
        </r>
      </text>
    </comment>
    <comment ref="C7" authorId="0" shapeId="0">
      <text>
        <r>
          <rPr>
            <sz val="12"/>
            <color theme="1"/>
            <rFont val="Calibri"/>
            <family val="2"/>
            <scheme val="minor"/>
          </rPr>
          <t>Plans Section Chief</t>
        </r>
      </text>
    </comment>
    <comment ref="F7" authorId="0" shapeId="0">
      <text>
        <r>
          <rPr>
            <sz val="12"/>
            <color theme="1"/>
            <rFont val="Calibri"/>
            <family val="2"/>
            <scheme val="minor"/>
          </rPr>
          <t>Aerial Photographer</t>
        </r>
      </text>
    </comment>
    <comment ref="I7" authorId="0" shapeId="0">
      <text>
        <r>
          <rPr>
            <sz val="12"/>
            <color theme="1"/>
            <rFont val="Calibri"/>
            <family val="2"/>
            <scheme val="minor"/>
          </rPr>
          <t>Ground Team 3</t>
        </r>
      </text>
    </comment>
    <comment ref="A8" authorId="0" shapeId="0">
      <text>
        <r>
          <rPr>
            <sz val="12"/>
            <color theme="1"/>
            <rFont val="Calibri"/>
            <family val="2"/>
            <scheme val="minor"/>
          </rPr>
          <t>Number of Aircraft Sorties Periods (VULS) per day (i.e. 4 turn 4)</t>
        </r>
      </text>
    </comment>
    <comment ref="C8" authorId="0" shapeId="0">
      <text>
        <r>
          <rPr>
            <sz val="12"/>
            <color theme="1"/>
            <rFont val="Calibri"/>
            <family val="2"/>
            <scheme val="minor"/>
          </rPr>
          <t>Air Operations Branch Director</t>
        </r>
      </text>
    </comment>
    <comment ref="I8" authorId="0" shapeId="0">
      <text>
        <r>
          <rPr>
            <sz val="12"/>
            <color theme="1"/>
            <rFont val="Calibri"/>
            <family val="2"/>
            <scheme val="minor"/>
          </rPr>
          <t>Urban Direction Finding</t>
        </r>
      </text>
    </comment>
    <comment ref="A9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Sorties Aircrew could fly
</t>
        </r>
      </text>
    </comment>
    <comment ref="C9" authorId="0" shapeId="0">
      <text>
        <r>
          <rPr>
            <sz val="12"/>
            <color theme="1"/>
            <rFont val="Calibri"/>
            <family val="2"/>
            <scheme val="minor"/>
          </rPr>
          <t>Ground Branch Director</t>
        </r>
      </text>
    </comment>
    <comment ref="I9" authorId="0" shapeId="0">
      <text>
        <r>
          <rPr>
            <sz val="12"/>
            <color theme="1"/>
            <rFont val="Calibri"/>
            <family val="2"/>
            <scheme val="minor"/>
          </rPr>
          <t>Point of Delivery System</t>
        </r>
      </text>
    </comment>
    <comment ref="C10" authorId="0" shapeId="0">
      <text>
        <r>
          <rPr>
            <sz val="12"/>
            <color theme="1"/>
            <rFont val="Calibri"/>
            <family val="2"/>
            <scheme val="minor"/>
          </rPr>
          <t>Logisitics Section Chief</t>
        </r>
      </text>
    </comment>
    <comment ref="A11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Ground Sorties Periods (Vuls) per day (i.e. 4 turn 4)
</t>
        </r>
      </text>
    </comment>
    <comment ref="C11" authorId="0" shapeId="0">
      <text>
        <r>
          <rPr>
            <sz val="12"/>
            <color theme="1"/>
            <rFont val="Calibri"/>
            <family val="2"/>
            <scheme val="minor"/>
          </rPr>
          <t>Communications Unit Leader</t>
        </r>
      </text>
    </comment>
    <comment ref="A12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missions ground teams could execute 
</t>
        </r>
      </text>
    </comment>
    <comment ref="C12" authorId="0" shapeId="0">
      <text>
        <r>
          <rPr>
            <sz val="12"/>
            <color theme="1"/>
            <rFont val="Calibri"/>
            <family val="2"/>
            <scheme val="minor"/>
          </rPr>
          <t>Finance/Admin Section Chief</t>
        </r>
      </text>
    </comment>
    <comment ref="C13" authorId="0" shapeId="0">
      <text>
        <r>
          <rPr>
            <sz val="12"/>
            <color theme="1"/>
            <rFont val="Calibri"/>
            <family val="2"/>
            <scheme val="minor"/>
          </rPr>
          <t>Mission Staff Assistant</t>
        </r>
      </text>
    </comment>
    <comment ref="C14" authorId="0" shapeId="0">
      <text>
        <r>
          <rPr>
            <sz val="12"/>
            <color theme="1"/>
            <rFont val="Calibri"/>
            <family val="2"/>
            <scheme val="minor"/>
          </rPr>
          <t>Mission Radio Operator</t>
        </r>
      </text>
    </comment>
    <comment ref="C15" authorId="0" shapeId="0">
      <text>
        <r>
          <rPr>
            <sz val="12"/>
            <color theme="1"/>
            <rFont val="Calibri"/>
            <family val="2"/>
            <scheme val="minor"/>
          </rPr>
          <t>Flight Line Supervisor</t>
        </r>
      </text>
    </comment>
    <comment ref="C16" authorId="0" shapeId="0">
      <text>
        <r>
          <rPr>
            <sz val="12"/>
            <color theme="1"/>
            <rFont val="Calibri"/>
            <family val="2"/>
            <scheme val="minor"/>
          </rPr>
          <t xml:space="preserve">Flight Line Marshaller
</t>
        </r>
      </text>
    </comment>
    <comment ref="C17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Safety Officer
</t>
        </r>
      </text>
    </comment>
    <comment ref="C18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Critical Incident Stress Management
</t>
        </r>
      </text>
    </comment>
    <comment ref="C19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Chaplin
</t>
        </r>
      </text>
    </comment>
    <comment ref="C20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Public Information Officer
</t>
        </r>
      </text>
    </comment>
    <comment ref="C21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Liasion Officer
</t>
        </r>
      </text>
    </comment>
  </commentList>
</comments>
</file>

<file path=xl/comments4.xml><?xml version="1.0" encoding="utf-8"?>
<comments xmlns="http://schemas.openxmlformats.org/spreadsheetml/2006/main">
  <authors>
    <author>Dean Gould</author>
    <author>Microsoft Office User</author>
  </authors>
  <commentList>
    <comment ref="A2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Total Requirement for Ground Team positions
</t>
        </r>
      </text>
    </comment>
    <comment ref="C2" authorId="0" shapeId="0">
      <text>
        <r>
          <rPr>
            <sz val="12"/>
            <color theme="1"/>
            <rFont val="Calibri"/>
            <family val="2"/>
            <scheme val="minor"/>
          </rPr>
          <t>Mission base staff  requirements</t>
        </r>
      </text>
    </comment>
    <comment ref="D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E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requirement for mission type</t>
        </r>
      </text>
    </comment>
    <comment ref="F2" authorId="0" shapeId="0">
      <text>
        <r>
          <rPr>
            <sz val="12"/>
            <color theme="1"/>
            <rFont val="Calibri"/>
            <family val="2"/>
            <scheme val="minor"/>
          </rPr>
          <t>Aircrew requirements</t>
        </r>
      </text>
    </comment>
    <comment ref="G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H2" authorId="0" shapeId="0">
      <text>
        <r>
          <rPr>
            <sz val="12"/>
            <color theme="1"/>
            <rFont val="Calibri"/>
            <family val="2"/>
            <scheme val="minor"/>
          </rPr>
          <t>Total Requirement for Aircrew Positions</t>
        </r>
      </text>
    </comment>
    <comment ref="I2" authorId="0" shapeId="0">
      <text>
        <r>
          <rPr>
            <sz val="12"/>
            <color theme="1"/>
            <rFont val="Calibri"/>
            <family val="2"/>
            <scheme val="minor"/>
          </rPr>
          <t xml:space="preserve">Ground team requirements
</t>
        </r>
      </text>
    </comment>
    <comment ref="J2" authorId="0" shapeId="0">
      <text>
        <r>
          <rPr>
            <sz val="12"/>
            <color theme="1"/>
            <rFont val="Calibri"/>
            <family val="2"/>
            <scheme val="minor"/>
          </rPr>
          <t>Required based on mission type</t>
        </r>
      </text>
    </comment>
    <comment ref="K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Required for mission type</t>
        </r>
      </text>
    </comment>
    <comment ref="A3" authorId="0" shapeId="0">
      <text>
        <r>
          <rPr>
            <sz val="12"/>
            <color theme="1"/>
            <rFont val="Calibri"/>
            <family val="2"/>
            <scheme val="minor"/>
          </rPr>
          <t>Projected Days of Missions</t>
        </r>
      </text>
    </comment>
    <comment ref="C3" authorId="0" shapeId="0">
      <text>
        <r>
          <rPr>
            <sz val="12"/>
            <color theme="1"/>
            <rFont val="Calibri"/>
            <family val="2"/>
            <scheme val="minor"/>
          </rPr>
          <t>Incident Commander, 1 depending on scope of mission</t>
        </r>
      </text>
    </comment>
    <comment ref="F3" authorId="0" shapeId="0">
      <text>
        <r>
          <rPr>
            <sz val="12"/>
            <color theme="1"/>
            <rFont val="Calibri"/>
            <family val="2"/>
            <scheme val="minor"/>
          </rPr>
          <t>Number of Aircraft required (in wing)</t>
        </r>
      </text>
    </comment>
    <comment ref="I3" authorId="0" shapeId="0">
      <text>
        <r>
          <rPr>
            <sz val="12"/>
            <color theme="1"/>
            <rFont val="Calibri"/>
            <family val="2"/>
            <scheme val="minor"/>
          </rPr>
          <t>Number of ground vehicles required</t>
        </r>
      </text>
    </comment>
    <comment ref="A4" authorId="0" shapeId="0">
      <text>
        <r>
          <rPr>
            <sz val="12"/>
            <color theme="1"/>
            <rFont val="Calibri"/>
            <family val="2"/>
            <scheme val="minor"/>
          </rPr>
          <t xml:space="preserve">Length of Operations Periods (Hours)
</t>
        </r>
      </text>
    </comment>
    <comment ref="C4" authorId="0" shapeId="0">
      <text>
        <r>
          <rPr>
            <sz val="12"/>
            <color theme="1"/>
            <rFont val="Calibri"/>
            <family val="2"/>
            <scheme val="minor"/>
          </rPr>
          <t>Incident Commander 2 depending on scope of mission</t>
        </r>
      </text>
    </comment>
    <comment ref="F4" authorId="0" shapeId="0">
      <text>
        <r>
          <rPr>
            <sz val="12"/>
            <color theme="1"/>
            <rFont val="Calibri"/>
            <family val="2"/>
            <scheme val="minor"/>
          </rPr>
          <t>Mission Pilots</t>
        </r>
      </text>
    </comment>
    <comment ref="I4" authorId="0" shapeId="0">
      <text>
        <r>
          <rPr>
            <sz val="12"/>
            <color theme="1"/>
            <rFont val="Calibri"/>
            <family val="2"/>
            <scheme val="minor"/>
          </rPr>
          <t>Ground Team Leader</t>
        </r>
      </text>
    </comment>
    <comment ref="A5" authorId="0" shapeId="0">
      <text>
        <r>
          <rPr>
            <sz val="12"/>
            <color theme="1"/>
            <rFont val="Calibri"/>
            <family val="2"/>
            <scheme val="minor"/>
          </rPr>
          <t>Calculated number of Periods</t>
        </r>
      </text>
    </comment>
    <comment ref="C5" authorId="0" shapeId="0">
      <text>
        <r>
          <rPr>
            <sz val="12"/>
            <color theme="1"/>
            <rFont val="Calibri"/>
            <family val="2"/>
            <scheme val="minor"/>
          </rPr>
          <t>Incident Commander 3 depending on scope of mission</t>
        </r>
      </text>
    </comment>
    <comment ref="F5" authorId="0" shapeId="0">
      <text>
        <r>
          <rPr>
            <sz val="12"/>
            <color theme="1"/>
            <rFont val="Calibri"/>
            <family val="2"/>
            <scheme val="minor"/>
          </rPr>
          <t>Mission Observer</t>
        </r>
      </text>
    </comment>
    <comment ref="I5" authorId="0" shapeId="0">
      <text>
        <r>
          <rPr>
            <sz val="12"/>
            <color theme="1"/>
            <rFont val="Calibri"/>
            <family val="2"/>
            <scheme val="minor"/>
          </rPr>
          <t>Ground Team Member 1</t>
        </r>
      </text>
    </comment>
    <comment ref="A6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Number of Periods in a operational day
</t>
        </r>
      </text>
    </comment>
    <comment ref="C6" authorId="0" shapeId="0">
      <text>
        <r>
          <rPr>
            <sz val="12"/>
            <color theme="1"/>
            <rFont val="Calibri"/>
            <family val="2"/>
            <scheme val="minor"/>
          </rPr>
          <t>Operations Section Chief</t>
        </r>
      </text>
    </comment>
    <comment ref="F6" authorId="0" shapeId="0">
      <text>
        <r>
          <rPr>
            <sz val="12"/>
            <color theme="1"/>
            <rFont val="Calibri"/>
            <family val="2"/>
            <scheme val="minor"/>
          </rPr>
          <t>Mission Scanner</t>
        </r>
      </text>
    </comment>
    <comment ref="I6" authorId="0" shapeId="0">
      <text>
        <r>
          <rPr>
            <sz val="12"/>
            <color theme="1"/>
            <rFont val="Calibri"/>
            <family val="2"/>
            <scheme val="minor"/>
          </rPr>
          <t>Ground Team Member 2</t>
        </r>
      </text>
    </comment>
    <comment ref="C7" authorId="0" shapeId="0">
      <text>
        <r>
          <rPr>
            <sz val="12"/>
            <color theme="1"/>
            <rFont val="Calibri"/>
            <family val="2"/>
            <scheme val="minor"/>
          </rPr>
          <t>Plans Section Chief</t>
        </r>
      </text>
    </comment>
    <comment ref="F7" authorId="0" shapeId="0">
      <text>
        <r>
          <rPr>
            <sz val="12"/>
            <color theme="1"/>
            <rFont val="Calibri"/>
            <family val="2"/>
            <scheme val="minor"/>
          </rPr>
          <t>Aerial Photographer</t>
        </r>
      </text>
    </comment>
    <comment ref="I7" authorId="0" shapeId="0">
      <text>
        <r>
          <rPr>
            <sz val="12"/>
            <color theme="1"/>
            <rFont val="Calibri"/>
            <family val="2"/>
            <scheme val="minor"/>
          </rPr>
          <t>Ground Team 3</t>
        </r>
      </text>
    </comment>
    <comment ref="A8" authorId="0" shapeId="0">
      <text>
        <r>
          <rPr>
            <sz val="12"/>
            <color theme="1"/>
            <rFont val="Calibri"/>
            <family val="2"/>
            <scheme val="minor"/>
          </rPr>
          <t>Number of Aircraft Sorties Periods (VULS) per day (i.e. 4 turn 4)</t>
        </r>
      </text>
    </comment>
    <comment ref="C8" authorId="0" shapeId="0">
      <text>
        <r>
          <rPr>
            <sz val="12"/>
            <color theme="1"/>
            <rFont val="Calibri"/>
            <family val="2"/>
            <scheme val="minor"/>
          </rPr>
          <t>Air Operations Branch Director</t>
        </r>
      </text>
    </comment>
    <comment ref="I8" authorId="0" shapeId="0">
      <text>
        <r>
          <rPr>
            <sz val="12"/>
            <color theme="1"/>
            <rFont val="Calibri"/>
            <family val="2"/>
            <scheme val="minor"/>
          </rPr>
          <t>Urban Direction Finding</t>
        </r>
      </text>
    </comment>
    <comment ref="A9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Sorties Aircrew could fly
</t>
        </r>
      </text>
    </comment>
    <comment ref="C9" authorId="0" shapeId="0">
      <text>
        <r>
          <rPr>
            <sz val="12"/>
            <color theme="1"/>
            <rFont val="Calibri"/>
            <family val="2"/>
            <scheme val="minor"/>
          </rPr>
          <t>Ground Branch Director</t>
        </r>
      </text>
    </comment>
    <comment ref="I9" authorId="0" shapeId="0">
      <text>
        <r>
          <rPr>
            <sz val="12"/>
            <color theme="1"/>
            <rFont val="Calibri"/>
            <family val="2"/>
            <scheme val="minor"/>
          </rPr>
          <t>Point of Delivery System</t>
        </r>
      </text>
    </comment>
    <comment ref="C10" authorId="0" shapeId="0">
      <text>
        <r>
          <rPr>
            <sz val="12"/>
            <color theme="1"/>
            <rFont val="Calibri"/>
            <family val="2"/>
            <scheme val="minor"/>
          </rPr>
          <t>Logisitics Section Chief</t>
        </r>
      </text>
    </comment>
    <comment ref="A11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Ground Sorties Periods (Vuls) per day (i.e. 4 turn 4)
</t>
        </r>
      </text>
    </comment>
    <comment ref="C11" authorId="0" shapeId="0">
      <text>
        <r>
          <rPr>
            <sz val="12"/>
            <color theme="1"/>
            <rFont val="Calibri"/>
            <family val="2"/>
            <scheme val="minor"/>
          </rPr>
          <t>Communications Unit Leader</t>
        </r>
      </text>
    </comment>
    <comment ref="A12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missions ground teams could execute 
</t>
        </r>
      </text>
    </comment>
    <comment ref="C12" authorId="0" shapeId="0">
      <text>
        <r>
          <rPr>
            <sz val="12"/>
            <color theme="1"/>
            <rFont val="Calibri"/>
            <family val="2"/>
            <scheme val="minor"/>
          </rPr>
          <t>Finance/Admin Section Chief</t>
        </r>
      </text>
    </comment>
    <comment ref="C13" authorId="0" shapeId="0">
      <text>
        <r>
          <rPr>
            <sz val="12"/>
            <color theme="1"/>
            <rFont val="Calibri"/>
            <family val="2"/>
            <scheme val="minor"/>
          </rPr>
          <t>Mission Staff Assistant</t>
        </r>
      </text>
    </comment>
    <comment ref="C14" authorId="0" shapeId="0">
      <text>
        <r>
          <rPr>
            <sz val="12"/>
            <color theme="1"/>
            <rFont val="Calibri"/>
            <family val="2"/>
            <scheme val="minor"/>
          </rPr>
          <t>Mission Radio Operator</t>
        </r>
      </text>
    </comment>
    <comment ref="C15" authorId="0" shapeId="0">
      <text>
        <r>
          <rPr>
            <sz val="12"/>
            <color theme="1"/>
            <rFont val="Calibri"/>
            <family val="2"/>
            <scheme val="minor"/>
          </rPr>
          <t>Flight Line Supervisor</t>
        </r>
      </text>
    </comment>
    <comment ref="C16" authorId="0" shapeId="0">
      <text>
        <r>
          <rPr>
            <sz val="12"/>
            <color theme="1"/>
            <rFont val="Calibri"/>
            <family val="2"/>
            <scheme val="minor"/>
          </rPr>
          <t xml:space="preserve">Flight Line Marshaller
</t>
        </r>
      </text>
    </comment>
    <comment ref="C17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Safety Officer
</t>
        </r>
      </text>
    </comment>
    <comment ref="C18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Critical Incident Stress Management
</t>
        </r>
      </text>
    </comment>
    <comment ref="C19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Chaplin
</t>
        </r>
      </text>
    </comment>
    <comment ref="C20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Public Information Officer
</t>
        </r>
      </text>
    </comment>
    <comment ref="C21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Liasion Officer
</t>
        </r>
      </text>
    </comment>
  </commentList>
</comments>
</file>

<file path=xl/comments5.xml><?xml version="1.0" encoding="utf-8"?>
<comments xmlns="http://schemas.openxmlformats.org/spreadsheetml/2006/main">
  <authors>
    <author>Dean Gould</author>
    <author>Microsoft Office User</author>
  </authors>
  <commentList>
    <comment ref="A2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Total Requirement for Ground Team positions
</t>
        </r>
      </text>
    </comment>
    <comment ref="C2" authorId="0" shapeId="0">
      <text>
        <r>
          <rPr>
            <sz val="12"/>
            <color theme="1"/>
            <rFont val="Calibri"/>
            <family val="2"/>
            <scheme val="minor"/>
          </rPr>
          <t>Mission base staff  requirements</t>
        </r>
      </text>
    </comment>
    <comment ref="D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E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requirement for mission type</t>
        </r>
      </text>
    </comment>
    <comment ref="F2" authorId="0" shapeId="0">
      <text>
        <r>
          <rPr>
            <sz val="12"/>
            <color theme="1"/>
            <rFont val="Calibri"/>
            <family val="2"/>
            <scheme val="minor"/>
          </rPr>
          <t>Aircrew requirements</t>
        </r>
      </text>
    </comment>
    <comment ref="G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H2" authorId="0" shapeId="0">
      <text>
        <r>
          <rPr>
            <sz val="12"/>
            <color theme="1"/>
            <rFont val="Calibri"/>
            <family val="2"/>
            <scheme val="minor"/>
          </rPr>
          <t>Total Requirement for Aircrew Positions</t>
        </r>
      </text>
    </comment>
    <comment ref="I2" authorId="0" shapeId="0">
      <text>
        <r>
          <rPr>
            <sz val="12"/>
            <color theme="1"/>
            <rFont val="Calibri"/>
            <family val="2"/>
            <scheme val="minor"/>
          </rPr>
          <t xml:space="preserve">Ground team requirements
</t>
        </r>
      </text>
    </comment>
    <comment ref="J2" authorId="0" shapeId="0">
      <text>
        <r>
          <rPr>
            <sz val="12"/>
            <color theme="1"/>
            <rFont val="Calibri"/>
            <family val="2"/>
            <scheme val="minor"/>
          </rPr>
          <t>Required based on mission type</t>
        </r>
      </text>
    </comment>
    <comment ref="K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Required for mission type</t>
        </r>
      </text>
    </comment>
    <comment ref="A3" authorId="0" shapeId="0">
      <text>
        <r>
          <rPr>
            <sz val="12"/>
            <color theme="1"/>
            <rFont val="Calibri"/>
            <family val="2"/>
            <scheme val="minor"/>
          </rPr>
          <t>Projected Days of Missions</t>
        </r>
      </text>
    </comment>
    <comment ref="C3" authorId="0" shapeId="0">
      <text>
        <r>
          <rPr>
            <sz val="12"/>
            <color theme="1"/>
            <rFont val="Calibri"/>
            <family val="2"/>
            <scheme val="minor"/>
          </rPr>
          <t>Incident Commander, 1 depending on scope of mission</t>
        </r>
      </text>
    </comment>
    <comment ref="F3" authorId="0" shapeId="0">
      <text>
        <r>
          <rPr>
            <sz val="12"/>
            <color theme="1"/>
            <rFont val="Calibri"/>
            <family val="2"/>
            <scheme val="minor"/>
          </rPr>
          <t>Number of Aircraft required (in wing)</t>
        </r>
      </text>
    </comment>
    <comment ref="I3" authorId="0" shapeId="0">
      <text>
        <r>
          <rPr>
            <sz val="12"/>
            <color theme="1"/>
            <rFont val="Calibri"/>
            <family val="2"/>
            <scheme val="minor"/>
          </rPr>
          <t>Number of ground vehicles required</t>
        </r>
      </text>
    </comment>
    <comment ref="A4" authorId="0" shapeId="0">
      <text>
        <r>
          <rPr>
            <sz val="12"/>
            <color theme="1"/>
            <rFont val="Calibri"/>
            <family val="2"/>
            <scheme val="minor"/>
          </rPr>
          <t xml:space="preserve">Length of Operations Periods (Hours)
</t>
        </r>
      </text>
    </comment>
    <comment ref="C4" authorId="0" shapeId="0">
      <text>
        <r>
          <rPr>
            <sz val="12"/>
            <color theme="1"/>
            <rFont val="Calibri"/>
            <family val="2"/>
            <scheme val="minor"/>
          </rPr>
          <t>Incident Commander 2 depending on scope of mission</t>
        </r>
      </text>
    </comment>
    <comment ref="F4" authorId="0" shapeId="0">
      <text>
        <r>
          <rPr>
            <sz val="12"/>
            <color theme="1"/>
            <rFont val="Calibri"/>
            <family val="2"/>
            <scheme val="minor"/>
          </rPr>
          <t>Mission Pilots</t>
        </r>
      </text>
    </comment>
    <comment ref="I4" authorId="0" shapeId="0">
      <text>
        <r>
          <rPr>
            <sz val="12"/>
            <color theme="1"/>
            <rFont val="Calibri"/>
            <family val="2"/>
            <scheme val="minor"/>
          </rPr>
          <t>Ground Team Leader</t>
        </r>
      </text>
    </comment>
    <comment ref="A5" authorId="0" shapeId="0">
      <text>
        <r>
          <rPr>
            <sz val="12"/>
            <color theme="1"/>
            <rFont val="Calibri"/>
            <family val="2"/>
            <scheme val="minor"/>
          </rPr>
          <t>Calculated number of Periods</t>
        </r>
      </text>
    </comment>
    <comment ref="C5" authorId="0" shapeId="0">
      <text>
        <r>
          <rPr>
            <sz val="12"/>
            <color theme="1"/>
            <rFont val="Calibri"/>
            <family val="2"/>
            <scheme val="minor"/>
          </rPr>
          <t>Incident Commander 3 depending on scope of mission</t>
        </r>
      </text>
    </comment>
    <comment ref="F5" authorId="0" shapeId="0">
      <text>
        <r>
          <rPr>
            <sz val="12"/>
            <color theme="1"/>
            <rFont val="Calibri"/>
            <family val="2"/>
            <scheme val="minor"/>
          </rPr>
          <t>Mission Observer</t>
        </r>
      </text>
    </comment>
    <comment ref="I5" authorId="0" shapeId="0">
      <text>
        <r>
          <rPr>
            <sz val="12"/>
            <color theme="1"/>
            <rFont val="Calibri"/>
            <family val="2"/>
            <scheme val="minor"/>
          </rPr>
          <t>Ground Team Member 1</t>
        </r>
      </text>
    </comment>
    <comment ref="A6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Number of Periods in a operational day
</t>
        </r>
      </text>
    </comment>
    <comment ref="C6" authorId="0" shapeId="0">
      <text>
        <r>
          <rPr>
            <sz val="12"/>
            <color theme="1"/>
            <rFont val="Calibri"/>
            <family val="2"/>
            <scheme val="minor"/>
          </rPr>
          <t>Operations Section Chief</t>
        </r>
      </text>
    </comment>
    <comment ref="F6" authorId="0" shapeId="0">
      <text>
        <r>
          <rPr>
            <sz val="12"/>
            <color theme="1"/>
            <rFont val="Calibri"/>
            <family val="2"/>
            <scheme val="minor"/>
          </rPr>
          <t>Mission Scanner</t>
        </r>
      </text>
    </comment>
    <comment ref="I6" authorId="0" shapeId="0">
      <text>
        <r>
          <rPr>
            <sz val="12"/>
            <color theme="1"/>
            <rFont val="Calibri"/>
            <family val="2"/>
            <scheme val="minor"/>
          </rPr>
          <t>Ground Team Member 2</t>
        </r>
      </text>
    </comment>
    <comment ref="C7" authorId="0" shapeId="0">
      <text>
        <r>
          <rPr>
            <sz val="12"/>
            <color theme="1"/>
            <rFont val="Calibri"/>
            <family val="2"/>
            <scheme val="minor"/>
          </rPr>
          <t>Plans Section Chief</t>
        </r>
      </text>
    </comment>
    <comment ref="F7" authorId="0" shapeId="0">
      <text>
        <r>
          <rPr>
            <sz val="12"/>
            <color theme="1"/>
            <rFont val="Calibri"/>
            <family val="2"/>
            <scheme val="minor"/>
          </rPr>
          <t>Aerial Photographer</t>
        </r>
      </text>
    </comment>
    <comment ref="I7" authorId="0" shapeId="0">
      <text>
        <r>
          <rPr>
            <sz val="12"/>
            <color theme="1"/>
            <rFont val="Calibri"/>
            <family val="2"/>
            <scheme val="minor"/>
          </rPr>
          <t>Ground Team 3</t>
        </r>
      </text>
    </comment>
    <comment ref="A8" authorId="0" shapeId="0">
      <text>
        <r>
          <rPr>
            <sz val="12"/>
            <color theme="1"/>
            <rFont val="Calibri"/>
            <family val="2"/>
            <scheme val="minor"/>
          </rPr>
          <t>Number of Aircraft Sorties Periods (VULS) per day (i.e. 4 turn 4)</t>
        </r>
      </text>
    </comment>
    <comment ref="C8" authorId="0" shapeId="0">
      <text>
        <r>
          <rPr>
            <sz val="12"/>
            <color theme="1"/>
            <rFont val="Calibri"/>
            <family val="2"/>
            <scheme val="minor"/>
          </rPr>
          <t>Air Operations Branch Director</t>
        </r>
      </text>
    </comment>
    <comment ref="I8" authorId="0" shapeId="0">
      <text>
        <r>
          <rPr>
            <sz val="12"/>
            <color theme="1"/>
            <rFont val="Calibri"/>
            <family val="2"/>
            <scheme val="minor"/>
          </rPr>
          <t>Urban Direction Finding</t>
        </r>
      </text>
    </comment>
    <comment ref="A9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Sorties Aircrew could fly
</t>
        </r>
      </text>
    </comment>
    <comment ref="C9" authorId="0" shapeId="0">
      <text>
        <r>
          <rPr>
            <sz val="12"/>
            <color theme="1"/>
            <rFont val="Calibri"/>
            <family val="2"/>
            <scheme val="minor"/>
          </rPr>
          <t>Ground Branch Director</t>
        </r>
      </text>
    </comment>
    <comment ref="I9" authorId="0" shapeId="0">
      <text>
        <r>
          <rPr>
            <sz val="12"/>
            <color theme="1"/>
            <rFont val="Calibri"/>
            <family val="2"/>
            <scheme val="minor"/>
          </rPr>
          <t>Point of Delivery System</t>
        </r>
      </text>
    </comment>
    <comment ref="C10" authorId="0" shapeId="0">
      <text>
        <r>
          <rPr>
            <sz val="12"/>
            <color theme="1"/>
            <rFont val="Calibri"/>
            <family val="2"/>
            <scheme val="minor"/>
          </rPr>
          <t>Logisitics Section Chief</t>
        </r>
      </text>
    </comment>
    <comment ref="A11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Ground Sorties Periods (Vuls) per day (i.e. 4 turn 4)
</t>
        </r>
      </text>
    </comment>
    <comment ref="C11" authorId="0" shapeId="0">
      <text>
        <r>
          <rPr>
            <sz val="12"/>
            <color theme="1"/>
            <rFont val="Calibri"/>
            <family val="2"/>
            <scheme val="minor"/>
          </rPr>
          <t>Communications Unit Leader</t>
        </r>
      </text>
    </comment>
    <comment ref="A12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missions ground teams could execute 
</t>
        </r>
      </text>
    </comment>
    <comment ref="C12" authorId="0" shapeId="0">
      <text>
        <r>
          <rPr>
            <sz val="12"/>
            <color theme="1"/>
            <rFont val="Calibri"/>
            <family val="2"/>
            <scheme val="minor"/>
          </rPr>
          <t>Finance/Admin Section Chief</t>
        </r>
      </text>
    </comment>
    <comment ref="C13" authorId="0" shapeId="0">
      <text>
        <r>
          <rPr>
            <sz val="12"/>
            <color theme="1"/>
            <rFont val="Calibri"/>
            <family val="2"/>
            <scheme val="minor"/>
          </rPr>
          <t>Mission Staff Assistant</t>
        </r>
      </text>
    </comment>
    <comment ref="C14" authorId="0" shapeId="0">
      <text>
        <r>
          <rPr>
            <sz val="12"/>
            <color theme="1"/>
            <rFont val="Calibri"/>
            <family val="2"/>
            <scheme val="minor"/>
          </rPr>
          <t>Mission Radio Operator</t>
        </r>
      </text>
    </comment>
    <comment ref="C15" authorId="0" shapeId="0">
      <text>
        <r>
          <rPr>
            <sz val="12"/>
            <color theme="1"/>
            <rFont val="Calibri"/>
            <family val="2"/>
            <scheme val="minor"/>
          </rPr>
          <t>Flight Line Supervisor</t>
        </r>
      </text>
    </comment>
    <comment ref="C16" authorId="0" shapeId="0">
      <text>
        <r>
          <rPr>
            <sz val="12"/>
            <color theme="1"/>
            <rFont val="Calibri"/>
            <family val="2"/>
            <scheme val="minor"/>
          </rPr>
          <t xml:space="preserve">Flight Line Marshaller
</t>
        </r>
      </text>
    </comment>
    <comment ref="C17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Safety Officer
</t>
        </r>
      </text>
    </comment>
    <comment ref="C18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Critical Incident Stress Management
</t>
        </r>
      </text>
    </comment>
    <comment ref="C19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Chaplin
</t>
        </r>
      </text>
    </comment>
    <comment ref="C20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Public Information Officer
</t>
        </r>
      </text>
    </comment>
    <comment ref="C21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Liasion Officer
</t>
        </r>
      </text>
    </comment>
  </commentList>
</comments>
</file>

<file path=xl/comments6.xml><?xml version="1.0" encoding="utf-8"?>
<comments xmlns="http://schemas.openxmlformats.org/spreadsheetml/2006/main">
  <authors>
    <author>Dean Gould</author>
    <author>Microsoft Office User</author>
  </authors>
  <commentList>
    <comment ref="A2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Total Requirement for Ground Team positions
</t>
        </r>
      </text>
    </comment>
    <comment ref="C2" authorId="0" shapeId="0">
      <text>
        <r>
          <rPr>
            <sz val="12"/>
            <color theme="1"/>
            <rFont val="Calibri"/>
            <family val="2"/>
            <scheme val="minor"/>
          </rPr>
          <t>Mission base staff  requirements</t>
        </r>
      </text>
    </comment>
    <comment ref="D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E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requirement for mission type</t>
        </r>
      </text>
    </comment>
    <comment ref="F2" authorId="0" shapeId="0">
      <text>
        <r>
          <rPr>
            <sz val="12"/>
            <color theme="1"/>
            <rFont val="Calibri"/>
            <family val="2"/>
            <scheme val="minor"/>
          </rPr>
          <t>Aircrew requirements</t>
        </r>
      </text>
    </comment>
    <comment ref="G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H2" authorId="0" shapeId="0">
      <text>
        <r>
          <rPr>
            <sz val="12"/>
            <color theme="1"/>
            <rFont val="Calibri"/>
            <family val="2"/>
            <scheme val="minor"/>
          </rPr>
          <t>Total Requirement for Aircrew Positions</t>
        </r>
      </text>
    </comment>
    <comment ref="I2" authorId="0" shapeId="0">
      <text>
        <r>
          <rPr>
            <sz val="12"/>
            <color theme="1"/>
            <rFont val="Calibri"/>
            <family val="2"/>
            <scheme val="minor"/>
          </rPr>
          <t xml:space="preserve">Ground team requirements
</t>
        </r>
      </text>
    </comment>
    <comment ref="J2" authorId="0" shapeId="0">
      <text>
        <r>
          <rPr>
            <sz val="12"/>
            <color theme="1"/>
            <rFont val="Calibri"/>
            <family val="2"/>
            <scheme val="minor"/>
          </rPr>
          <t>Required based on mission type</t>
        </r>
      </text>
    </comment>
    <comment ref="K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Required for mission type</t>
        </r>
      </text>
    </comment>
    <comment ref="A3" authorId="0" shapeId="0">
      <text>
        <r>
          <rPr>
            <sz val="12"/>
            <color theme="1"/>
            <rFont val="Calibri"/>
            <family val="2"/>
            <scheme val="minor"/>
          </rPr>
          <t>Projected Days of Missions</t>
        </r>
      </text>
    </comment>
    <comment ref="C3" authorId="0" shapeId="0">
      <text>
        <r>
          <rPr>
            <sz val="12"/>
            <color theme="1"/>
            <rFont val="Calibri"/>
            <family val="2"/>
            <scheme val="minor"/>
          </rPr>
          <t>Incident Commander, 1 depending on scope of mission</t>
        </r>
      </text>
    </comment>
    <comment ref="F3" authorId="0" shapeId="0">
      <text>
        <r>
          <rPr>
            <sz val="12"/>
            <color theme="1"/>
            <rFont val="Calibri"/>
            <family val="2"/>
            <scheme val="minor"/>
          </rPr>
          <t>Number of Aircraft required (in wing)</t>
        </r>
      </text>
    </comment>
    <comment ref="I3" authorId="0" shapeId="0">
      <text>
        <r>
          <rPr>
            <sz val="12"/>
            <color theme="1"/>
            <rFont val="Calibri"/>
            <family val="2"/>
            <scheme val="minor"/>
          </rPr>
          <t>Number of ground vehicles required</t>
        </r>
      </text>
    </comment>
    <comment ref="A4" authorId="0" shapeId="0">
      <text>
        <r>
          <rPr>
            <sz val="12"/>
            <color theme="1"/>
            <rFont val="Calibri"/>
            <family val="2"/>
            <scheme val="minor"/>
          </rPr>
          <t xml:space="preserve">Length of Operations Periods (Hours)
</t>
        </r>
      </text>
    </comment>
    <comment ref="C4" authorId="0" shapeId="0">
      <text>
        <r>
          <rPr>
            <sz val="12"/>
            <color theme="1"/>
            <rFont val="Calibri"/>
            <family val="2"/>
            <scheme val="minor"/>
          </rPr>
          <t>Incident Commander 2 depending on scope of mission</t>
        </r>
      </text>
    </comment>
    <comment ref="F4" authorId="0" shapeId="0">
      <text>
        <r>
          <rPr>
            <sz val="12"/>
            <color theme="1"/>
            <rFont val="Calibri"/>
            <family val="2"/>
            <scheme val="minor"/>
          </rPr>
          <t>Mission Pilots</t>
        </r>
      </text>
    </comment>
    <comment ref="I4" authorId="0" shapeId="0">
      <text>
        <r>
          <rPr>
            <sz val="12"/>
            <color theme="1"/>
            <rFont val="Calibri"/>
            <family val="2"/>
            <scheme val="minor"/>
          </rPr>
          <t>Ground Team Leader</t>
        </r>
      </text>
    </comment>
    <comment ref="A5" authorId="0" shapeId="0">
      <text>
        <r>
          <rPr>
            <sz val="12"/>
            <color theme="1"/>
            <rFont val="Calibri"/>
            <family val="2"/>
            <scheme val="minor"/>
          </rPr>
          <t>Calculated number of Periods</t>
        </r>
      </text>
    </comment>
    <comment ref="C5" authorId="0" shapeId="0">
      <text>
        <r>
          <rPr>
            <sz val="12"/>
            <color theme="1"/>
            <rFont val="Calibri"/>
            <family val="2"/>
            <scheme val="minor"/>
          </rPr>
          <t>Incident Commander 3 depending on scope of mission</t>
        </r>
      </text>
    </comment>
    <comment ref="F5" authorId="0" shapeId="0">
      <text>
        <r>
          <rPr>
            <sz val="12"/>
            <color theme="1"/>
            <rFont val="Calibri"/>
            <family val="2"/>
            <scheme val="minor"/>
          </rPr>
          <t>Mission Observer</t>
        </r>
      </text>
    </comment>
    <comment ref="I5" authorId="0" shapeId="0">
      <text>
        <r>
          <rPr>
            <sz val="12"/>
            <color theme="1"/>
            <rFont val="Calibri"/>
            <family val="2"/>
            <scheme val="minor"/>
          </rPr>
          <t>Ground Team Member 1</t>
        </r>
      </text>
    </comment>
    <comment ref="A6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Number of Periods in a operational day
</t>
        </r>
      </text>
    </comment>
    <comment ref="C6" authorId="0" shapeId="0">
      <text>
        <r>
          <rPr>
            <sz val="12"/>
            <color theme="1"/>
            <rFont val="Calibri"/>
            <family val="2"/>
            <scheme val="minor"/>
          </rPr>
          <t>Operations Section Chief</t>
        </r>
      </text>
    </comment>
    <comment ref="F6" authorId="0" shapeId="0">
      <text>
        <r>
          <rPr>
            <sz val="12"/>
            <color theme="1"/>
            <rFont val="Calibri"/>
            <family val="2"/>
            <scheme val="minor"/>
          </rPr>
          <t>Mission Scanner</t>
        </r>
      </text>
    </comment>
    <comment ref="I6" authorId="0" shapeId="0">
      <text>
        <r>
          <rPr>
            <sz val="12"/>
            <color theme="1"/>
            <rFont val="Calibri"/>
            <family val="2"/>
            <scheme val="minor"/>
          </rPr>
          <t>Ground Team Member 2</t>
        </r>
      </text>
    </comment>
    <comment ref="C7" authorId="0" shapeId="0">
      <text>
        <r>
          <rPr>
            <sz val="12"/>
            <color theme="1"/>
            <rFont val="Calibri"/>
            <family val="2"/>
            <scheme val="minor"/>
          </rPr>
          <t>Plans Section Chief</t>
        </r>
      </text>
    </comment>
    <comment ref="F7" authorId="0" shapeId="0">
      <text>
        <r>
          <rPr>
            <sz val="12"/>
            <color theme="1"/>
            <rFont val="Calibri"/>
            <family val="2"/>
            <scheme val="minor"/>
          </rPr>
          <t>Aerial Photographer</t>
        </r>
      </text>
    </comment>
    <comment ref="I7" authorId="0" shapeId="0">
      <text>
        <r>
          <rPr>
            <sz val="12"/>
            <color theme="1"/>
            <rFont val="Calibri"/>
            <family val="2"/>
            <scheme val="minor"/>
          </rPr>
          <t>Ground Team 3</t>
        </r>
      </text>
    </comment>
    <comment ref="A8" authorId="0" shapeId="0">
      <text>
        <r>
          <rPr>
            <sz val="12"/>
            <color theme="1"/>
            <rFont val="Calibri"/>
            <family val="2"/>
            <scheme val="minor"/>
          </rPr>
          <t>Number of Aircraft Sorties Periods (VULS) per day (i.e. 4 turn 4)</t>
        </r>
      </text>
    </comment>
    <comment ref="C8" authorId="0" shapeId="0">
      <text>
        <r>
          <rPr>
            <sz val="12"/>
            <color theme="1"/>
            <rFont val="Calibri"/>
            <family val="2"/>
            <scheme val="minor"/>
          </rPr>
          <t>Air Operations Branch Director</t>
        </r>
      </text>
    </comment>
    <comment ref="I8" authorId="0" shapeId="0">
      <text>
        <r>
          <rPr>
            <sz val="12"/>
            <color theme="1"/>
            <rFont val="Calibri"/>
            <family val="2"/>
            <scheme val="minor"/>
          </rPr>
          <t>Urban Direction Finding</t>
        </r>
      </text>
    </comment>
    <comment ref="A9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Sorties Aircrew could fly
</t>
        </r>
      </text>
    </comment>
    <comment ref="C9" authorId="0" shapeId="0">
      <text>
        <r>
          <rPr>
            <sz val="12"/>
            <color theme="1"/>
            <rFont val="Calibri"/>
            <family val="2"/>
            <scheme val="minor"/>
          </rPr>
          <t>Ground Branch Director</t>
        </r>
      </text>
    </comment>
    <comment ref="I9" authorId="0" shapeId="0">
      <text>
        <r>
          <rPr>
            <sz val="12"/>
            <color theme="1"/>
            <rFont val="Calibri"/>
            <family val="2"/>
            <scheme val="minor"/>
          </rPr>
          <t>Point of Delivery System</t>
        </r>
      </text>
    </comment>
    <comment ref="C10" authorId="0" shapeId="0">
      <text>
        <r>
          <rPr>
            <sz val="12"/>
            <color theme="1"/>
            <rFont val="Calibri"/>
            <family val="2"/>
            <scheme val="minor"/>
          </rPr>
          <t>Logisitics Section Chief</t>
        </r>
      </text>
    </comment>
    <comment ref="A11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Ground Sorties Periods (Vuls) per day (i.e. 4 turn 4)
</t>
        </r>
      </text>
    </comment>
    <comment ref="C11" authorId="0" shapeId="0">
      <text>
        <r>
          <rPr>
            <sz val="12"/>
            <color theme="1"/>
            <rFont val="Calibri"/>
            <family val="2"/>
            <scheme val="minor"/>
          </rPr>
          <t>Communications Unit Leader</t>
        </r>
      </text>
    </comment>
    <comment ref="A12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missions ground teams could execute 
</t>
        </r>
      </text>
    </comment>
    <comment ref="C12" authorId="0" shapeId="0">
      <text>
        <r>
          <rPr>
            <sz val="12"/>
            <color theme="1"/>
            <rFont val="Calibri"/>
            <family val="2"/>
            <scheme val="minor"/>
          </rPr>
          <t>Finance/Admin Section Chief</t>
        </r>
      </text>
    </comment>
    <comment ref="C13" authorId="0" shapeId="0">
      <text>
        <r>
          <rPr>
            <sz val="12"/>
            <color theme="1"/>
            <rFont val="Calibri"/>
            <family val="2"/>
            <scheme val="minor"/>
          </rPr>
          <t>Mission Staff Assistant</t>
        </r>
      </text>
    </comment>
    <comment ref="C14" authorId="0" shapeId="0">
      <text>
        <r>
          <rPr>
            <sz val="12"/>
            <color theme="1"/>
            <rFont val="Calibri"/>
            <family val="2"/>
            <scheme val="minor"/>
          </rPr>
          <t>Mission Radio Operator</t>
        </r>
      </text>
    </comment>
    <comment ref="C15" authorId="0" shapeId="0">
      <text>
        <r>
          <rPr>
            <sz val="12"/>
            <color theme="1"/>
            <rFont val="Calibri"/>
            <family val="2"/>
            <scheme val="minor"/>
          </rPr>
          <t>Flight Line Supervisor</t>
        </r>
      </text>
    </comment>
    <comment ref="C16" authorId="0" shapeId="0">
      <text>
        <r>
          <rPr>
            <sz val="12"/>
            <color theme="1"/>
            <rFont val="Calibri"/>
            <family val="2"/>
            <scheme val="minor"/>
          </rPr>
          <t xml:space="preserve">Flight Line Marshaller
</t>
        </r>
      </text>
    </comment>
    <comment ref="C17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Safety Officer
</t>
        </r>
      </text>
    </comment>
    <comment ref="C18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Critical Incident Stress Management
</t>
        </r>
      </text>
    </comment>
    <comment ref="C19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Chaplin
</t>
        </r>
      </text>
    </comment>
    <comment ref="C20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Public Information Officer
</t>
        </r>
      </text>
    </comment>
    <comment ref="C21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Liasion Officer
</t>
        </r>
      </text>
    </comment>
  </commentList>
</comments>
</file>

<file path=xl/comments7.xml><?xml version="1.0" encoding="utf-8"?>
<comments xmlns="http://schemas.openxmlformats.org/spreadsheetml/2006/main">
  <authors>
    <author>Dean Gould</author>
    <author>Microsoft Office User</author>
  </authors>
  <commentList>
    <comment ref="A2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Total Requirement for Ground Team positions
</t>
        </r>
      </text>
    </comment>
    <comment ref="C2" authorId="0" shapeId="0">
      <text>
        <r>
          <rPr>
            <sz val="12"/>
            <color theme="1"/>
            <rFont val="Calibri"/>
            <family val="2"/>
            <scheme val="minor"/>
          </rPr>
          <t>Mission base staff  requirements</t>
        </r>
      </text>
    </comment>
    <comment ref="D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E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requirement for mission type</t>
        </r>
      </text>
    </comment>
    <comment ref="F2" authorId="0" shapeId="0">
      <text>
        <r>
          <rPr>
            <sz val="12"/>
            <color theme="1"/>
            <rFont val="Calibri"/>
            <family val="2"/>
            <scheme val="minor"/>
          </rPr>
          <t>Aircrew requirements</t>
        </r>
      </text>
    </comment>
    <comment ref="G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H2" authorId="0" shapeId="0">
      <text>
        <r>
          <rPr>
            <sz val="12"/>
            <color theme="1"/>
            <rFont val="Calibri"/>
            <family val="2"/>
            <scheme val="minor"/>
          </rPr>
          <t>Total Requirement for Aircrew Positions</t>
        </r>
      </text>
    </comment>
    <comment ref="I2" authorId="0" shapeId="0">
      <text>
        <r>
          <rPr>
            <sz val="12"/>
            <color theme="1"/>
            <rFont val="Calibri"/>
            <family val="2"/>
            <scheme val="minor"/>
          </rPr>
          <t xml:space="preserve">Ground team requirements
</t>
        </r>
      </text>
    </comment>
    <comment ref="J2" authorId="0" shapeId="0">
      <text>
        <r>
          <rPr>
            <sz val="12"/>
            <color theme="1"/>
            <rFont val="Calibri"/>
            <family val="2"/>
            <scheme val="minor"/>
          </rPr>
          <t>Required based on mission type</t>
        </r>
      </text>
    </comment>
    <comment ref="K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Required for mission type</t>
        </r>
      </text>
    </comment>
    <comment ref="A3" authorId="0" shapeId="0">
      <text>
        <r>
          <rPr>
            <sz val="12"/>
            <color theme="1"/>
            <rFont val="Calibri"/>
            <family val="2"/>
            <scheme val="minor"/>
          </rPr>
          <t>Projected Days of Missions</t>
        </r>
      </text>
    </comment>
    <comment ref="C3" authorId="0" shapeId="0">
      <text>
        <r>
          <rPr>
            <sz val="12"/>
            <color theme="1"/>
            <rFont val="Calibri"/>
            <family val="2"/>
            <scheme val="minor"/>
          </rPr>
          <t>Incident Commander, 1 depending on scope of mission</t>
        </r>
      </text>
    </comment>
    <comment ref="F3" authorId="0" shapeId="0">
      <text>
        <r>
          <rPr>
            <sz val="12"/>
            <color theme="1"/>
            <rFont val="Calibri"/>
            <family val="2"/>
            <scheme val="minor"/>
          </rPr>
          <t>Number of Aircraft required (in wing)</t>
        </r>
      </text>
    </comment>
    <comment ref="I3" authorId="0" shapeId="0">
      <text>
        <r>
          <rPr>
            <sz val="12"/>
            <color theme="1"/>
            <rFont val="Calibri"/>
            <family val="2"/>
            <scheme val="minor"/>
          </rPr>
          <t>Number of ground vehicles required</t>
        </r>
      </text>
    </comment>
    <comment ref="A4" authorId="0" shapeId="0">
      <text>
        <r>
          <rPr>
            <sz val="12"/>
            <color theme="1"/>
            <rFont val="Calibri"/>
            <family val="2"/>
            <scheme val="minor"/>
          </rPr>
          <t xml:space="preserve">Length of Operations Periods (Hours)
</t>
        </r>
      </text>
    </comment>
    <comment ref="C4" authorId="0" shapeId="0">
      <text>
        <r>
          <rPr>
            <sz val="12"/>
            <color theme="1"/>
            <rFont val="Calibri"/>
            <family val="2"/>
            <scheme val="minor"/>
          </rPr>
          <t>Incident Commander 2 depending on scope of mission</t>
        </r>
      </text>
    </comment>
    <comment ref="F4" authorId="0" shapeId="0">
      <text>
        <r>
          <rPr>
            <sz val="12"/>
            <color theme="1"/>
            <rFont val="Calibri"/>
            <family val="2"/>
            <scheme val="minor"/>
          </rPr>
          <t>Mission Pilots</t>
        </r>
      </text>
    </comment>
    <comment ref="I4" authorId="0" shapeId="0">
      <text>
        <r>
          <rPr>
            <sz val="12"/>
            <color theme="1"/>
            <rFont val="Calibri"/>
            <family val="2"/>
            <scheme val="minor"/>
          </rPr>
          <t>Ground Team Leader</t>
        </r>
      </text>
    </comment>
    <comment ref="A5" authorId="0" shapeId="0">
      <text>
        <r>
          <rPr>
            <sz val="12"/>
            <color theme="1"/>
            <rFont val="Calibri"/>
            <family val="2"/>
            <scheme val="minor"/>
          </rPr>
          <t>Calculated number of Periods</t>
        </r>
      </text>
    </comment>
    <comment ref="C5" authorId="0" shapeId="0">
      <text>
        <r>
          <rPr>
            <sz val="12"/>
            <color theme="1"/>
            <rFont val="Calibri"/>
            <family val="2"/>
            <scheme val="minor"/>
          </rPr>
          <t>Incident Commander 3 depending on scope of mission</t>
        </r>
      </text>
    </comment>
    <comment ref="F5" authorId="0" shapeId="0">
      <text>
        <r>
          <rPr>
            <sz val="12"/>
            <color theme="1"/>
            <rFont val="Calibri"/>
            <family val="2"/>
            <scheme val="minor"/>
          </rPr>
          <t>Mission Observer</t>
        </r>
      </text>
    </comment>
    <comment ref="I5" authorId="0" shapeId="0">
      <text>
        <r>
          <rPr>
            <sz val="12"/>
            <color theme="1"/>
            <rFont val="Calibri"/>
            <family val="2"/>
            <scheme val="minor"/>
          </rPr>
          <t>Ground Team Member 1</t>
        </r>
      </text>
    </comment>
    <comment ref="A6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Number of Periods in a operational day
</t>
        </r>
      </text>
    </comment>
    <comment ref="C6" authorId="0" shapeId="0">
      <text>
        <r>
          <rPr>
            <sz val="12"/>
            <color theme="1"/>
            <rFont val="Calibri"/>
            <family val="2"/>
            <scheme val="minor"/>
          </rPr>
          <t>Operations Section Chief</t>
        </r>
      </text>
    </comment>
    <comment ref="F6" authorId="0" shapeId="0">
      <text>
        <r>
          <rPr>
            <sz val="12"/>
            <color theme="1"/>
            <rFont val="Calibri"/>
            <family val="2"/>
            <scheme val="minor"/>
          </rPr>
          <t>Mission Scanner</t>
        </r>
      </text>
    </comment>
    <comment ref="I6" authorId="0" shapeId="0">
      <text>
        <r>
          <rPr>
            <sz val="12"/>
            <color theme="1"/>
            <rFont val="Calibri"/>
            <family val="2"/>
            <scheme val="minor"/>
          </rPr>
          <t>Ground Team Member 2</t>
        </r>
      </text>
    </comment>
    <comment ref="C7" authorId="0" shapeId="0">
      <text>
        <r>
          <rPr>
            <sz val="12"/>
            <color theme="1"/>
            <rFont val="Calibri"/>
            <family val="2"/>
            <scheme val="minor"/>
          </rPr>
          <t>Plans Section Chief</t>
        </r>
      </text>
    </comment>
    <comment ref="F7" authorId="0" shapeId="0">
      <text>
        <r>
          <rPr>
            <sz val="12"/>
            <color theme="1"/>
            <rFont val="Calibri"/>
            <family val="2"/>
            <scheme val="minor"/>
          </rPr>
          <t>Aerial Photographer</t>
        </r>
      </text>
    </comment>
    <comment ref="I7" authorId="0" shapeId="0">
      <text>
        <r>
          <rPr>
            <sz val="12"/>
            <color theme="1"/>
            <rFont val="Calibri"/>
            <family val="2"/>
            <scheme val="minor"/>
          </rPr>
          <t>Ground Team 3</t>
        </r>
      </text>
    </comment>
    <comment ref="A8" authorId="0" shapeId="0">
      <text>
        <r>
          <rPr>
            <sz val="12"/>
            <color theme="1"/>
            <rFont val="Calibri"/>
            <family val="2"/>
            <scheme val="minor"/>
          </rPr>
          <t>Number of Aircraft Sorties Periods (VULS) per day (i.e. 4 turn 4)</t>
        </r>
      </text>
    </comment>
    <comment ref="C8" authorId="0" shapeId="0">
      <text>
        <r>
          <rPr>
            <sz val="12"/>
            <color theme="1"/>
            <rFont val="Calibri"/>
            <family val="2"/>
            <scheme val="minor"/>
          </rPr>
          <t>Air Operations Branch Director</t>
        </r>
      </text>
    </comment>
    <comment ref="I8" authorId="0" shapeId="0">
      <text>
        <r>
          <rPr>
            <sz val="12"/>
            <color theme="1"/>
            <rFont val="Calibri"/>
            <family val="2"/>
            <scheme val="minor"/>
          </rPr>
          <t>Urban Direction Finding</t>
        </r>
      </text>
    </comment>
    <comment ref="A9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Sorties Aircrew could fly
</t>
        </r>
      </text>
    </comment>
    <comment ref="C9" authorId="0" shapeId="0">
      <text>
        <r>
          <rPr>
            <sz val="12"/>
            <color theme="1"/>
            <rFont val="Calibri"/>
            <family val="2"/>
            <scheme val="minor"/>
          </rPr>
          <t>Ground Branch Director</t>
        </r>
      </text>
    </comment>
    <comment ref="I9" authorId="0" shapeId="0">
      <text>
        <r>
          <rPr>
            <sz val="12"/>
            <color theme="1"/>
            <rFont val="Calibri"/>
            <family val="2"/>
            <scheme val="minor"/>
          </rPr>
          <t>Point of Delivery System</t>
        </r>
      </text>
    </comment>
    <comment ref="C10" authorId="0" shapeId="0">
      <text>
        <r>
          <rPr>
            <sz val="12"/>
            <color theme="1"/>
            <rFont val="Calibri"/>
            <family val="2"/>
            <scheme val="minor"/>
          </rPr>
          <t>Logisitics Section Chief</t>
        </r>
      </text>
    </comment>
    <comment ref="A11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Ground Sorties Periods (Vuls) per day (i.e. 4 turn 4)
</t>
        </r>
      </text>
    </comment>
    <comment ref="C11" authorId="0" shapeId="0">
      <text>
        <r>
          <rPr>
            <sz val="12"/>
            <color theme="1"/>
            <rFont val="Calibri"/>
            <family val="2"/>
            <scheme val="minor"/>
          </rPr>
          <t>Communications Unit Leader</t>
        </r>
      </text>
    </comment>
    <comment ref="A12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missions ground teams could execute 
</t>
        </r>
      </text>
    </comment>
    <comment ref="C12" authorId="0" shapeId="0">
      <text>
        <r>
          <rPr>
            <sz val="12"/>
            <color theme="1"/>
            <rFont val="Calibri"/>
            <family val="2"/>
            <scheme val="minor"/>
          </rPr>
          <t>Finance/Admin Section Chief</t>
        </r>
      </text>
    </comment>
    <comment ref="C13" authorId="0" shapeId="0">
      <text>
        <r>
          <rPr>
            <sz val="12"/>
            <color theme="1"/>
            <rFont val="Calibri"/>
            <family val="2"/>
            <scheme val="minor"/>
          </rPr>
          <t>Mission Staff Assistant</t>
        </r>
      </text>
    </comment>
    <comment ref="C14" authorId="0" shapeId="0">
      <text>
        <r>
          <rPr>
            <sz val="12"/>
            <color theme="1"/>
            <rFont val="Calibri"/>
            <family val="2"/>
            <scheme val="minor"/>
          </rPr>
          <t>Mission Radio Operator</t>
        </r>
      </text>
    </comment>
    <comment ref="C15" authorId="0" shapeId="0">
      <text>
        <r>
          <rPr>
            <sz val="12"/>
            <color theme="1"/>
            <rFont val="Calibri"/>
            <family val="2"/>
            <scheme val="minor"/>
          </rPr>
          <t>Flight Line Supervisor</t>
        </r>
      </text>
    </comment>
    <comment ref="C16" authorId="0" shapeId="0">
      <text>
        <r>
          <rPr>
            <sz val="12"/>
            <color theme="1"/>
            <rFont val="Calibri"/>
            <family val="2"/>
            <scheme val="minor"/>
          </rPr>
          <t xml:space="preserve">Flight Line Marshaller
</t>
        </r>
      </text>
    </comment>
    <comment ref="C17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Safety Officer
</t>
        </r>
      </text>
    </comment>
    <comment ref="C18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Critical Incident Stress Management
</t>
        </r>
      </text>
    </comment>
    <comment ref="C19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Chaplin
</t>
        </r>
      </text>
    </comment>
    <comment ref="C20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Public Information Officer
</t>
        </r>
      </text>
    </comment>
    <comment ref="C21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Liasion Officer
</t>
        </r>
      </text>
    </comment>
  </commentList>
</comments>
</file>

<file path=xl/comments8.xml><?xml version="1.0" encoding="utf-8"?>
<comments xmlns="http://schemas.openxmlformats.org/spreadsheetml/2006/main">
  <authors>
    <author>Dean Gould</author>
    <author>Microsoft Office User</author>
  </authors>
  <commentList>
    <comment ref="A2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Total Requirement for Ground Team positions
</t>
        </r>
      </text>
    </comment>
    <comment ref="C2" authorId="0" shapeId="0">
      <text>
        <r>
          <rPr>
            <sz val="12"/>
            <color theme="1"/>
            <rFont val="Calibri"/>
            <family val="2"/>
            <scheme val="minor"/>
          </rPr>
          <t>Mission base staff  requirements</t>
        </r>
      </text>
    </comment>
    <comment ref="D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E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requirement for mission type</t>
        </r>
      </text>
    </comment>
    <comment ref="F2" authorId="0" shapeId="0">
      <text>
        <r>
          <rPr>
            <sz val="12"/>
            <color theme="1"/>
            <rFont val="Calibri"/>
            <family val="2"/>
            <scheme val="minor"/>
          </rPr>
          <t>Aircrew requirements</t>
        </r>
      </text>
    </comment>
    <comment ref="G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H2" authorId="0" shapeId="0">
      <text>
        <r>
          <rPr>
            <sz val="12"/>
            <color theme="1"/>
            <rFont val="Calibri"/>
            <family val="2"/>
            <scheme val="minor"/>
          </rPr>
          <t>Total Requirement for Aircrew Positions</t>
        </r>
      </text>
    </comment>
    <comment ref="I2" authorId="0" shapeId="0">
      <text>
        <r>
          <rPr>
            <sz val="12"/>
            <color theme="1"/>
            <rFont val="Calibri"/>
            <family val="2"/>
            <scheme val="minor"/>
          </rPr>
          <t xml:space="preserve">Ground team requirements
</t>
        </r>
      </text>
    </comment>
    <comment ref="J2" authorId="0" shapeId="0">
      <text>
        <r>
          <rPr>
            <sz val="12"/>
            <color theme="1"/>
            <rFont val="Calibri"/>
            <family val="2"/>
            <scheme val="minor"/>
          </rPr>
          <t>Required based on mission type</t>
        </r>
      </text>
    </comment>
    <comment ref="K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Required for mission type</t>
        </r>
      </text>
    </comment>
    <comment ref="A3" authorId="0" shapeId="0">
      <text>
        <r>
          <rPr>
            <sz val="12"/>
            <color theme="1"/>
            <rFont val="Calibri"/>
            <family val="2"/>
            <scheme val="minor"/>
          </rPr>
          <t>Projected Days of Missions</t>
        </r>
      </text>
    </comment>
    <comment ref="C3" authorId="0" shapeId="0">
      <text>
        <r>
          <rPr>
            <sz val="12"/>
            <color theme="1"/>
            <rFont val="Calibri"/>
            <family val="2"/>
            <scheme val="minor"/>
          </rPr>
          <t>Incident Commander, 1 depending on scope of mission</t>
        </r>
      </text>
    </comment>
    <comment ref="F3" authorId="0" shapeId="0">
      <text>
        <r>
          <rPr>
            <sz val="12"/>
            <color theme="1"/>
            <rFont val="Calibri"/>
            <family val="2"/>
            <scheme val="minor"/>
          </rPr>
          <t>Number of Aircraft required (in wing)</t>
        </r>
      </text>
    </comment>
    <comment ref="I3" authorId="0" shapeId="0">
      <text>
        <r>
          <rPr>
            <sz val="12"/>
            <color theme="1"/>
            <rFont val="Calibri"/>
            <family val="2"/>
            <scheme val="minor"/>
          </rPr>
          <t>Number of ground vehicles required</t>
        </r>
      </text>
    </comment>
    <comment ref="A4" authorId="0" shapeId="0">
      <text>
        <r>
          <rPr>
            <sz val="12"/>
            <color theme="1"/>
            <rFont val="Calibri"/>
            <family val="2"/>
            <scheme val="minor"/>
          </rPr>
          <t xml:space="preserve">Length of Operations Periods (Hours)
</t>
        </r>
      </text>
    </comment>
    <comment ref="C4" authorId="0" shapeId="0">
      <text>
        <r>
          <rPr>
            <sz val="12"/>
            <color theme="1"/>
            <rFont val="Calibri"/>
            <family val="2"/>
            <scheme val="minor"/>
          </rPr>
          <t>Incident Commander 2 depending on scope of mission</t>
        </r>
      </text>
    </comment>
    <comment ref="F4" authorId="0" shapeId="0">
      <text>
        <r>
          <rPr>
            <sz val="12"/>
            <color theme="1"/>
            <rFont val="Calibri"/>
            <family val="2"/>
            <scheme val="minor"/>
          </rPr>
          <t>Mission Pilots</t>
        </r>
      </text>
    </comment>
    <comment ref="I4" authorId="0" shapeId="0">
      <text>
        <r>
          <rPr>
            <sz val="12"/>
            <color theme="1"/>
            <rFont val="Calibri"/>
            <family val="2"/>
            <scheme val="minor"/>
          </rPr>
          <t>Ground Team Leader</t>
        </r>
      </text>
    </comment>
    <comment ref="A5" authorId="0" shapeId="0">
      <text>
        <r>
          <rPr>
            <sz val="12"/>
            <color theme="1"/>
            <rFont val="Calibri"/>
            <family val="2"/>
            <scheme val="minor"/>
          </rPr>
          <t>Calculated number of Periods</t>
        </r>
      </text>
    </comment>
    <comment ref="C5" authorId="0" shapeId="0">
      <text>
        <r>
          <rPr>
            <sz val="12"/>
            <color theme="1"/>
            <rFont val="Calibri"/>
            <family val="2"/>
            <scheme val="minor"/>
          </rPr>
          <t>Incident Commander 3 depending on scope of mission</t>
        </r>
      </text>
    </comment>
    <comment ref="F5" authorId="0" shapeId="0">
      <text>
        <r>
          <rPr>
            <sz val="12"/>
            <color theme="1"/>
            <rFont val="Calibri"/>
            <family val="2"/>
            <scheme val="minor"/>
          </rPr>
          <t>Mission Observer</t>
        </r>
      </text>
    </comment>
    <comment ref="I5" authorId="0" shapeId="0">
      <text>
        <r>
          <rPr>
            <sz val="12"/>
            <color theme="1"/>
            <rFont val="Calibri"/>
            <family val="2"/>
            <scheme val="minor"/>
          </rPr>
          <t>Ground Team Member 1</t>
        </r>
      </text>
    </comment>
    <comment ref="A6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Number of Periods in a operational day
</t>
        </r>
      </text>
    </comment>
    <comment ref="C6" authorId="0" shapeId="0">
      <text>
        <r>
          <rPr>
            <sz val="12"/>
            <color theme="1"/>
            <rFont val="Calibri"/>
            <family val="2"/>
            <scheme val="minor"/>
          </rPr>
          <t>Operations Section Chief</t>
        </r>
      </text>
    </comment>
    <comment ref="F6" authorId="0" shapeId="0">
      <text>
        <r>
          <rPr>
            <sz val="12"/>
            <color theme="1"/>
            <rFont val="Calibri"/>
            <family val="2"/>
            <scheme val="minor"/>
          </rPr>
          <t>Mission Scanner</t>
        </r>
      </text>
    </comment>
    <comment ref="I6" authorId="0" shapeId="0">
      <text>
        <r>
          <rPr>
            <sz val="12"/>
            <color theme="1"/>
            <rFont val="Calibri"/>
            <family val="2"/>
            <scheme val="minor"/>
          </rPr>
          <t>Ground Team Member 2</t>
        </r>
      </text>
    </comment>
    <comment ref="C7" authorId="0" shapeId="0">
      <text>
        <r>
          <rPr>
            <sz val="12"/>
            <color theme="1"/>
            <rFont val="Calibri"/>
            <family val="2"/>
            <scheme val="minor"/>
          </rPr>
          <t>Plans Section Chief</t>
        </r>
      </text>
    </comment>
    <comment ref="F7" authorId="0" shapeId="0">
      <text>
        <r>
          <rPr>
            <sz val="12"/>
            <color theme="1"/>
            <rFont val="Calibri"/>
            <family val="2"/>
            <scheme val="minor"/>
          </rPr>
          <t>Aerial Photographer</t>
        </r>
      </text>
    </comment>
    <comment ref="I7" authorId="0" shapeId="0">
      <text>
        <r>
          <rPr>
            <sz val="12"/>
            <color theme="1"/>
            <rFont val="Calibri"/>
            <family val="2"/>
            <scheme val="minor"/>
          </rPr>
          <t>Ground Team 3</t>
        </r>
      </text>
    </comment>
    <comment ref="A8" authorId="0" shapeId="0">
      <text>
        <r>
          <rPr>
            <sz val="12"/>
            <color theme="1"/>
            <rFont val="Calibri"/>
            <family val="2"/>
            <scheme val="minor"/>
          </rPr>
          <t>Number of Aircraft Sorties Periods (VULS) per day (i.e. 4 turn 4)</t>
        </r>
      </text>
    </comment>
    <comment ref="C8" authorId="0" shapeId="0">
      <text>
        <r>
          <rPr>
            <sz val="12"/>
            <color theme="1"/>
            <rFont val="Calibri"/>
            <family val="2"/>
            <scheme val="minor"/>
          </rPr>
          <t>Air Operations Branch Director</t>
        </r>
      </text>
    </comment>
    <comment ref="I8" authorId="0" shapeId="0">
      <text>
        <r>
          <rPr>
            <sz val="12"/>
            <color theme="1"/>
            <rFont val="Calibri"/>
            <family val="2"/>
            <scheme val="minor"/>
          </rPr>
          <t>Urban Direction Finding</t>
        </r>
      </text>
    </comment>
    <comment ref="A9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Sorties Aircrew could fly
</t>
        </r>
      </text>
    </comment>
    <comment ref="C9" authorId="0" shapeId="0">
      <text>
        <r>
          <rPr>
            <sz val="12"/>
            <color theme="1"/>
            <rFont val="Calibri"/>
            <family val="2"/>
            <scheme val="minor"/>
          </rPr>
          <t>Ground Branch Director</t>
        </r>
      </text>
    </comment>
    <comment ref="I9" authorId="0" shapeId="0">
      <text>
        <r>
          <rPr>
            <sz val="12"/>
            <color theme="1"/>
            <rFont val="Calibri"/>
            <family val="2"/>
            <scheme val="minor"/>
          </rPr>
          <t>Point of Delivery System</t>
        </r>
      </text>
    </comment>
    <comment ref="C10" authorId="0" shapeId="0">
      <text>
        <r>
          <rPr>
            <sz val="12"/>
            <color theme="1"/>
            <rFont val="Calibri"/>
            <family val="2"/>
            <scheme val="minor"/>
          </rPr>
          <t>Logisitics Section Chief</t>
        </r>
      </text>
    </comment>
    <comment ref="A11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Ground Sorties Periods (Vuls) per day (i.e. 4 turn 4)
</t>
        </r>
      </text>
    </comment>
    <comment ref="C11" authorId="0" shapeId="0">
      <text>
        <r>
          <rPr>
            <sz val="12"/>
            <color theme="1"/>
            <rFont val="Calibri"/>
            <family val="2"/>
            <scheme val="minor"/>
          </rPr>
          <t>Communications Unit Leader</t>
        </r>
      </text>
    </comment>
    <comment ref="A12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missions ground teams could execute 
</t>
        </r>
      </text>
    </comment>
    <comment ref="C12" authorId="0" shapeId="0">
      <text>
        <r>
          <rPr>
            <sz val="12"/>
            <color theme="1"/>
            <rFont val="Calibri"/>
            <family val="2"/>
            <scheme val="minor"/>
          </rPr>
          <t>Finance/Admin Section Chief</t>
        </r>
      </text>
    </comment>
    <comment ref="C13" authorId="0" shapeId="0">
      <text>
        <r>
          <rPr>
            <sz val="12"/>
            <color theme="1"/>
            <rFont val="Calibri"/>
            <family val="2"/>
            <scheme val="minor"/>
          </rPr>
          <t>Mission Staff Assistant</t>
        </r>
      </text>
    </comment>
    <comment ref="C14" authorId="0" shapeId="0">
      <text>
        <r>
          <rPr>
            <sz val="12"/>
            <color theme="1"/>
            <rFont val="Calibri"/>
            <family val="2"/>
            <scheme val="minor"/>
          </rPr>
          <t>Mission Radio Operator</t>
        </r>
      </text>
    </comment>
    <comment ref="C15" authorId="0" shapeId="0">
      <text>
        <r>
          <rPr>
            <sz val="12"/>
            <color theme="1"/>
            <rFont val="Calibri"/>
            <family val="2"/>
            <scheme val="minor"/>
          </rPr>
          <t>Flight Line Supervisor</t>
        </r>
      </text>
    </comment>
    <comment ref="C16" authorId="0" shapeId="0">
      <text>
        <r>
          <rPr>
            <sz val="12"/>
            <color theme="1"/>
            <rFont val="Calibri"/>
            <family val="2"/>
            <scheme val="minor"/>
          </rPr>
          <t xml:space="preserve">Flight Line Marshaller
</t>
        </r>
      </text>
    </comment>
    <comment ref="C17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Safety Officer
</t>
        </r>
      </text>
    </comment>
    <comment ref="C18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Critical Incident Stress Management
</t>
        </r>
      </text>
    </comment>
    <comment ref="C19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Chaplin
</t>
        </r>
      </text>
    </comment>
    <comment ref="C20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Public Information Officer
</t>
        </r>
      </text>
    </comment>
    <comment ref="C21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Liasion Officer
</t>
        </r>
      </text>
    </comment>
  </commentList>
</comments>
</file>

<file path=xl/comments9.xml><?xml version="1.0" encoding="utf-8"?>
<comments xmlns="http://schemas.openxmlformats.org/spreadsheetml/2006/main">
  <authors>
    <author>Dean Gould</author>
    <author>Microsoft Office User</author>
  </authors>
  <commentList>
    <comment ref="A2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Total Requirement for Ground Team positions
</t>
        </r>
      </text>
    </comment>
    <comment ref="C2" authorId="0" shapeId="0">
      <text>
        <r>
          <rPr>
            <sz val="12"/>
            <color theme="1"/>
            <rFont val="Calibri"/>
            <family val="2"/>
            <scheme val="minor"/>
          </rPr>
          <t>Mission base staff  requirements</t>
        </r>
      </text>
    </comment>
    <comment ref="D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E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requirement for mission type</t>
        </r>
      </text>
    </comment>
    <comment ref="F2" authorId="0" shapeId="0">
      <text>
        <r>
          <rPr>
            <sz val="12"/>
            <color theme="1"/>
            <rFont val="Calibri"/>
            <family val="2"/>
            <scheme val="minor"/>
          </rPr>
          <t>Aircrew requirements</t>
        </r>
      </text>
    </comment>
    <comment ref="G2" authorId="0" shapeId="0">
      <text>
        <r>
          <rPr>
            <sz val="12"/>
            <color theme="1"/>
            <rFont val="Calibri"/>
            <family val="2"/>
            <scheme val="minor"/>
          </rPr>
          <t xml:space="preserve">Required for mission type
</t>
        </r>
      </text>
    </comment>
    <comment ref="H2" authorId="0" shapeId="0">
      <text>
        <r>
          <rPr>
            <sz val="12"/>
            <color theme="1"/>
            <rFont val="Calibri"/>
            <family val="2"/>
            <scheme val="minor"/>
          </rPr>
          <t>Total Requirement for Aircrew Positions</t>
        </r>
      </text>
    </comment>
    <comment ref="I2" authorId="0" shapeId="0">
      <text>
        <r>
          <rPr>
            <sz val="12"/>
            <color theme="1"/>
            <rFont val="Calibri"/>
            <family val="2"/>
            <scheme val="minor"/>
          </rPr>
          <t xml:space="preserve">Ground team requirements
</t>
        </r>
      </text>
    </comment>
    <comment ref="J2" authorId="0" shapeId="0">
      <text>
        <r>
          <rPr>
            <sz val="12"/>
            <color theme="1"/>
            <rFont val="Calibri"/>
            <family val="2"/>
            <scheme val="minor"/>
          </rPr>
          <t>Required based on mission type</t>
        </r>
      </text>
    </comment>
    <comment ref="K2" authorId="0" shapeId="0">
      <text>
        <r>
          <rPr>
            <sz val="12"/>
            <color theme="1"/>
            <rFont val="Calibri"/>
            <family val="2"/>
            <scheme val="minor"/>
          </rPr>
          <t>Calculated Total Required for mission type</t>
        </r>
      </text>
    </comment>
    <comment ref="A3" authorId="0" shapeId="0">
      <text>
        <r>
          <rPr>
            <sz val="12"/>
            <color theme="1"/>
            <rFont val="Calibri"/>
            <family val="2"/>
            <scheme val="minor"/>
          </rPr>
          <t>Projected Days of Missions</t>
        </r>
      </text>
    </comment>
    <comment ref="C3" authorId="0" shapeId="0">
      <text>
        <r>
          <rPr>
            <sz val="12"/>
            <color theme="1"/>
            <rFont val="Calibri"/>
            <family val="2"/>
            <scheme val="minor"/>
          </rPr>
          <t>Incident Commander, 1 depending on scope of mission</t>
        </r>
      </text>
    </comment>
    <comment ref="F3" authorId="0" shapeId="0">
      <text>
        <r>
          <rPr>
            <sz val="12"/>
            <color theme="1"/>
            <rFont val="Calibri"/>
            <family val="2"/>
            <scheme val="minor"/>
          </rPr>
          <t>Number of Aircraft required (in wing)</t>
        </r>
      </text>
    </comment>
    <comment ref="I3" authorId="0" shapeId="0">
      <text>
        <r>
          <rPr>
            <sz val="12"/>
            <color theme="1"/>
            <rFont val="Calibri"/>
            <family val="2"/>
            <scheme val="minor"/>
          </rPr>
          <t>Number of ground vehicles required</t>
        </r>
      </text>
    </comment>
    <comment ref="A4" authorId="0" shapeId="0">
      <text>
        <r>
          <rPr>
            <sz val="12"/>
            <color theme="1"/>
            <rFont val="Calibri"/>
            <family val="2"/>
            <scheme val="minor"/>
          </rPr>
          <t xml:space="preserve">Length of Operations Periods (Hours)
</t>
        </r>
      </text>
    </comment>
    <comment ref="C4" authorId="0" shapeId="0">
      <text>
        <r>
          <rPr>
            <sz val="12"/>
            <color theme="1"/>
            <rFont val="Calibri"/>
            <family val="2"/>
            <scheme val="minor"/>
          </rPr>
          <t>Incident Commander 2 depending on scope of mission</t>
        </r>
      </text>
    </comment>
    <comment ref="F4" authorId="0" shapeId="0">
      <text>
        <r>
          <rPr>
            <sz val="12"/>
            <color theme="1"/>
            <rFont val="Calibri"/>
            <family val="2"/>
            <scheme val="minor"/>
          </rPr>
          <t>Mission Pilots</t>
        </r>
      </text>
    </comment>
    <comment ref="I4" authorId="0" shapeId="0">
      <text>
        <r>
          <rPr>
            <sz val="12"/>
            <color theme="1"/>
            <rFont val="Calibri"/>
            <family val="2"/>
            <scheme val="minor"/>
          </rPr>
          <t>Ground Team Leader</t>
        </r>
      </text>
    </comment>
    <comment ref="A5" authorId="0" shapeId="0">
      <text>
        <r>
          <rPr>
            <sz val="12"/>
            <color theme="1"/>
            <rFont val="Calibri"/>
            <family val="2"/>
            <scheme val="minor"/>
          </rPr>
          <t>Calculated number of Periods</t>
        </r>
      </text>
    </comment>
    <comment ref="C5" authorId="0" shapeId="0">
      <text>
        <r>
          <rPr>
            <sz val="12"/>
            <color theme="1"/>
            <rFont val="Calibri"/>
            <family val="2"/>
            <scheme val="minor"/>
          </rPr>
          <t>Incident Commander 3 depending on scope of mission</t>
        </r>
      </text>
    </comment>
    <comment ref="F5" authorId="0" shapeId="0">
      <text>
        <r>
          <rPr>
            <sz val="12"/>
            <color theme="1"/>
            <rFont val="Calibri"/>
            <family val="2"/>
            <scheme val="minor"/>
          </rPr>
          <t>Mission Observer</t>
        </r>
      </text>
    </comment>
    <comment ref="I5" authorId="0" shapeId="0">
      <text>
        <r>
          <rPr>
            <sz val="12"/>
            <color theme="1"/>
            <rFont val="Calibri"/>
            <family val="2"/>
            <scheme val="minor"/>
          </rPr>
          <t>Ground Team Member 1</t>
        </r>
      </text>
    </comment>
    <comment ref="A6" authorId="0" shapeId="0">
      <text>
        <r>
          <rPr>
            <sz val="12"/>
            <color theme="1"/>
            <rFont val="Calibri"/>
            <family val="2"/>
            <scheme val="minor"/>
          </rPr>
          <t xml:space="preserve">Calculated Number of Periods in a operational day
</t>
        </r>
      </text>
    </comment>
    <comment ref="C6" authorId="0" shapeId="0">
      <text>
        <r>
          <rPr>
            <sz val="12"/>
            <color theme="1"/>
            <rFont val="Calibri"/>
            <family val="2"/>
            <scheme val="minor"/>
          </rPr>
          <t>Operations Section Chief</t>
        </r>
      </text>
    </comment>
    <comment ref="F6" authorId="0" shapeId="0">
      <text>
        <r>
          <rPr>
            <sz val="12"/>
            <color theme="1"/>
            <rFont val="Calibri"/>
            <family val="2"/>
            <scheme val="minor"/>
          </rPr>
          <t>Mission Scanner</t>
        </r>
      </text>
    </comment>
    <comment ref="I6" authorId="0" shapeId="0">
      <text>
        <r>
          <rPr>
            <sz val="12"/>
            <color theme="1"/>
            <rFont val="Calibri"/>
            <family val="2"/>
            <scheme val="minor"/>
          </rPr>
          <t>Ground Team Member 2</t>
        </r>
      </text>
    </comment>
    <comment ref="C7" authorId="0" shapeId="0">
      <text>
        <r>
          <rPr>
            <sz val="12"/>
            <color theme="1"/>
            <rFont val="Calibri"/>
            <family val="2"/>
            <scheme val="minor"/>
          </rPr>
          <t>Plans Section Chief</t>
        </r>
      </text>
    </comment>
    <comment ref="F7" authorId="0" shapeId="0">
      <text>
        <r>
          <rPr>
            <sz val="12"/>
            <color theme="1"/>
            <rFont val="Calibri"/>
            <family val="2"/>
            <scheme val="minor"/>
          </rPr>
          <t>Aerial Photographer</t>
        </r>
      </text>
    </comment>
    <comment ref="I7" authorId="0" shapeId="0">
      <text>
        <r>
          <rPr>
            <sz val="12"/>
            <color theme="1"/>
            <rFont val="Calibri"/>
            <family val="2"/>
            <scheme val="minor"/>
          </rPr>
          <t>Ground Team 3</t>
        </r>
      </text>
    </comment>
    <comment ref="A8" authorId="0" shapeId="0">
      <text>
        <r>
          <rPr>
            <sz val="12"/>
            <color theme="1"/>
            <rFont val="Calibri"/>
            <family val="2"/>
            <scheme val="minor"/>
          </rPr>
          <t>Number of Aircraft Sorties Periods (VULS) per day (i.e. 4 turn 4)</t>
        </r>
      </text>
    </comment>
    <comment ref="C8" authorId="0" shapeId="0">
      <text>
        <r>
          <rPr>
            <sz val="12"/>
            <color theme="1"/>
            <rFont val="Calibri"/>
            <family val="2"/>
            <scheme val="minor"/>
          </rPr>
          <t>Air Operations Branch Director</t>
        </r>
      </text>
    </comment>
    <comment ref="I8" authorId="0" shapeId="0">
      <text>
        <r>
          <rPr>
            <sz val="12"/>
            <color theme="1"/>
            <rFont val="Calibri"/>
            <family val="2"/>
            <scheme val="minor"/>
          </rPr>
          <t>Urban Direction Finding</t>
        </r>
      </text>
    </comment>
    <comment ref="A9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Sorties Aircrew could fly
</t>
        </r>
      </text>
    </comment>
    <comment ref="C9" authorId="0" shapeId="0">
      <text>
        <r>
          <rPr>
            <sz val="12"/>
            <color theme="1"/>
            <rFont val="Calibri"/>
            <family val="2"/>
            <scheme val="minor"/>
          </rPr>
          <t>Ground Branch Director</t>
        </r>
      </text>
    </comment>
    <comment ref="I9" authorId="0" shapeId="0">
      <text>
        <r>
          <rPr>
            <sz val="12"/>
            <color theme="1"/>
            <rFont val="Calibri"/>
            <family val="2"/>
            <scheme val="minor"/>
          </rPr>
          <t>Point of Delivery System</t>
        </r>
      </text>
    </comment>
    <comment ref="C10" authorId="0" shapeId="0">
      <text>
        <r>
          <rPr>
            <sz val="12"/>
            <color theme="1"/>
            <rFont val="Calibri"/>
            <family val="2"/>
            <scheme val="minor"/>
          </rPr>
          <t>Logisitics Section Chief</t>
        </r>
      </text>
    </comment>
    <comment ref="A11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Ground Sorties Periods (Vuls) per day (i.e. 4 turn 4)
</t>
        </r>
      </text>
    </comment>
    <comment ref="C11" authorId="0" shapeId="0">
      <text>
        <r>
          <rPr>
            <sz val="12"/>
            <color theme="1"/>
            <rFont val="Calibri"/>
            <family val="2"/>
            <scheme val="minor"/>
          </rPr>
          <t>Communications Unit Leader</t>
        </r>
      </text>
    </comment>
    <comment ref="A12" authorId="0" shapeId="0">
      <text>
        <r>
          <rPr>
            <sz val="12"/>
            <color theme="1"/>
            <rFont val="Calibri"/>
            <family val="2"/>
            <scheme val="minor"/>
          </rPr>
          <t xml:space="preserve">Number of missions ground teams could execute 
</t>
        </r>
      </text>
    </comment>
    <comment ref="C12" authorId="0" shapeId="0">
      <text>
        <r>
          <rPr>
            <sz val="12"/>
            <color theme="1"/>
            <rFont val="Calibri"/>
            <family val="2"/>
            <scheme val="minor"/>
          </rPr>
          <t>Finance/Admin Section Chief</t>
        </r>
      </text>
    </comment>
    <comment ref="C13" authorId="0" shapeId="0">
      <text>
        <r>
          <rPr>
            <sz val="12"/>
            <color theme="1"/>
            <rFont val="Calibri"/>
            <family val="2"/>
            <scheme val="minor"/>
          </rPr>
          <t>Mission Staff Assistant</t>
        </r>
      </text>
    </comment>
    <comment ref="C14" authorId="0" shapeId="0">
      <text>
        <r>
          <rPr>
            <sz val="12"/>
            <color theme="1"/>
            <rFont val="Calibri"/>
            <family val="2"/>
            <scheme val="minor"/>
          </rPr>
          <t>Mission Radio Operator</t>
        </r>
      </text>
    </comment>
    <comment ref="C15" authorId="0" shapeId="0">
      <text>
        <r>
          <rPr>
            <sz val="12"/>
            <color theme="1"/>
            <rFont val="Calibri"/>
            <family val="2"/>
            <scheme val="minor"/>
          </rPr>
          <t>Flight Line Supervisor</t>
        </r>
      </text>
    </comment>
    <comment ref="C16" authorId="0" shapeId="0">
      <text>
        <r>
          <rPr>
            <sz val="12"/>
            <color theme="1"/>
            <rFont val="Calibri"/>
            <family val="2"/>
            <scheme val="minor"/>
          </rPr>
          <t xml:space="preserve">Flight Line Marshaller
</t>
        </r>
      </text>
    </comment>
    <comment ref="C17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Safety Officer
</t>
        </r>
      </text>
    </comment>
    <comment ref="C18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Critical Incident Stress Management
</t>
        </r>
      </text>
    </comment>
    <comment ref="C19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Mission Chaplin
</t>
        </r>
      </text>
    </comment>
    <comment ref="C20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Public Information Officer
</t>
        </r>
      </text>
    </comment>
    <comment ref="C21" authorId="1" shapeId="0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Liasion Officer
</t>
        </r>
      </text>
    </comment>
  </commentList>
</comments>
</file>

<file path=xl/sharedStrings.xml><?xml version="1.0" encoding="utf-8"?>
<sst xmlns="http://schemas.openxmlformats.org/spreadsheetml/2006/main" count="1023" uniqueCount="216">
  <si>
    <t>Position</t>
  </si>
  <si>
    <t># Required</t>
  </si>
  <si>
    <t>OSC</t>
  </si>
  <si>
    <t>PSC</t>
  </si>
  <si>
    <t>AOBD</t>
  </si>
  <si>
    <t>GBD</t>
  </si>
  <si>
    <t>LSC</t>
  </si>
  <si>
    <t>FASC</t>
  </si>
  <si>
    <t>Current #s</t>
  </si>
  <si>
    <t>Difference</t>
  </si>
  <si>
    <t>IC 1</t>
  </si>
  <si>
    <t>IC 2</t>
  </si>
  <si>
    <t>IC 3</t>
  </si>
  <si>
    <t>MP</t>
  </si>
  <si>
    <t>MO</t>
  </si>
  <si>
    <t>MS</t>
  </si>
  <si>
    <t>AP</t>
  </si>
  <si>
    <t>GTL</t>
  </si>
  <si>
    <t>GTM 2</t>
  </si>
  <si>
    <t>GTM 3</t>
  </si>
  <si>
    <t>GTM 1</t>
  </si>
  <si>
    <t>MSA</t>
  </si>
  <si>
    <t>MRO</t>
  </si>
  <si>
    <t>CUL</t>
  </si>
  <si>
    <t>Mission Type</t>
  </si>
  <si>
    <t>Ops Periods</t>
  </si>
  <si>
    <t>Mission Base</t>
  </si>
  <si>
    <t>UDF</t>
  </si>
  <si>
    <t xml:space="preserve"> </t>
  </si>
  <si>
    <t>Req't</t>
  </si>
  <si>
    <t>SAR</t>
  </si>
  <si>
    <t>Ops Period/Day</t>
  </si>
  <si>
    <t>Req</t>
  </si>
  <si>
    <t>FLS</t>
  </si>
  <si>
    <t>FLM</t>
  </si>
  <si>
    <t>Sortie Vuls</t>
  </si>
  <si>
    <t>Reg</t>
  </si>
  <si>
    <t>PODS</t>
  </si>
  <si>
    <t>GTM Sorties/Day</t>
  </si>
  <si>
    <t>CrewSorties/Day</t>
  </si>
  <si>
    <t>Length(Days)</t>
  </si>
  <si>
    <t>Period Length(Hrs)</t>
  </si>
  <si>
    <t>Flight</t>
  </si>
  <si>
    <t>Ground</t>
  </si>
  <si>
    <t>Aircrew</t>
  </si>
  <si>
    <t>GroundTeam</t>
  </si>
  <si>
    <t>MsnVecle</t>
  </si>
  <si>
    <t>Aircraft</t>
  </si>
  <si>
    <t>Calculated</t>
  </si>
  <si>
    <t>Data input</t>
  </si>
  <si>
    <t>Description</t>
  </si>
  <si>
    <t>Legend</t>
  </si>
  <si>
    <t>Type of Mission</t>
  </si>
  <si>
    <t>Requirement</t>
  </si>
  <si>
    <t>MSO</t>
  </si>
  <si>
    <t>CISM</t>
  </si>
  <si>
    <t>MC</t>
  </si>
  <si>
    <t>PIO</t>
  </si>
  <si>
    <t>LO</t>
  </si>
  <si>
    <t>Large SAR Mission</t>
  </si>
  <si>
    <t>Large SAR</t>
  </si>
  <si>
    <t>Assumptions:</t>
  </si>
  <si>
    <t>1. No division bases</t>
  </si>
  <si>
    <t>2. Full ICP set up with Full IMT Activated</t>
  </si>
  <si>
    <t>3. All operations are centralized, some mission can launch from home station</t>
  </si>
  <si>
    <t>2. Partial ICP set up with Partial IMT Activated</t>
  </si>
  <si>
    <t>2.No ICP set up…Run from home station</t>
  </si>
  <si>
    <t>3. All operations are launched from home station</t>
  </si>
  <si>
    <t>UDF Mission</t>
  </si>
  <si>
    <t>Small SAR Mission</t>
  </si>
  <si>
    <t>Medium SAR</t>
  </si>
  <si>
    <t>Small SAR</t>
  </si>
  <si>
    <t>4. Primary AP and Relief operations</t>
  </si>
  <si>
    <t>5. No relief built in.</t>
  </si>
  <si>
    <t>Large DR</t>
  </si>
  <si>
    <t>Small DR</t>
  </si>
  <si>
    <t>Missing Pers</t>
  </si>
  <si>
    <t>Missing Person Search</t>
  </si>
  <si>
    <t>Total Required</t>
  </si>
  <si>
    <t>Mission Requirement</t>
  </si>
  <si>
    <t>4. Primary mission person search operations</t>
  </si>
  <si>
    <t>Total</t>
  </si>
  <si>
    <t>Max Requirement</t>
  </si>
  <si>
    <t>MSN Type</t>
  </si>
  <si>
    <t>Medium SAR Mission</t>
  </si>
  <si>
    <t>Large DR Mission</t>
  </si>
  <si>
    <t>Small DR Mission</t>
  </si>
  <si>
    <t>Large SAR Mission w/division bases</t>
  </si>
  <si>
    <t>1. With Two Division bases, aircraft and ground teams spread amoung ICP and Div Bases</t>
  </si>
  <si>
    <t>Lge SAR Div</t>
  </si>
  <si>
    <t xml:space="preserve">ICUT </t>
  </si>
  <si>
    <t>CD - Counterdrug</t>
  </si>
  <si>
    <t>ADIS - Aerial Digital Imaging System Operator</t>
  </si>
  <si>
    <t>AOBD - Air Operations Branch Director</t>
  </si>
  <si>
    <t>AP - Airborne Photographer</t>
  </si>
  <si>
    <t>CERT - Community Emergency Response Team</t>
  </si>
  <si>
    <t>CUL - Communications Unit Leader</t>
  </si>
  <si>
    <t>FASC - Finance/Admin Section Chief</t>
  </si>
  <si>
    <t>FLM - Flight Line Marshaller</t>
  </si>
  <si>
    <t>FLS - Flight Line Supervisor</t>
  </si>
  <si>
    <t>GBD - Ground Branch Director</t>
  </si>
  <si>
    <t xml:space="preserve">GIIEP </t>
  </si>
  <si>
    <t>GTL - Ground Team Leader</t>
  </si>
  <si>
    <t>GTM1 - Ground Team Member Level 1</t>
  </si>
  <si>
    <t>GTM2 - Ground Team Member Level 2</t>
  </si>
  <si>
    <t>GTM3 - Ground Team Member Level 3</t>
  </si>
  <si>
    <t>IC1 - Incident Commander Level 1</t>
  </si>
  <si>
    <t>IC2 - Incident Commander Level 2</t>
  </si>
  <si>
    <t>IC3 - Incident Commander Level 3</t>
  </si>
  <si>
    <t>LO - Liaison Officer</t>
  </si>
  <si>
    <t>LSC - Logistics Section Chief</t>
  </si>
  <si>
    <t>MC - Mission Chaplain</t>
  </si>
  <si>
    <t>MFC - Mountain Flying Certification</t>
  </si>
  <si>
    <t>MO - Mission Observer</t>
  </si>
  <si>
    <t>MP - SAR/DR Mission Pilot</t>
  </si>
  <si>
    <t>MRO - Mission Radio Operator</t>
  </si>
  <si>
    <t>MS - Mission Scanner</t>
  </si>
  <si>
    <t>MSA - Mission Staff Assistant</t>
  </si>
  <si>
    <t>MSO - Mission Safety Officer</t>
  </si>
  <si>
    <t>OSC - Operations Section Chief</t>
  </si>
  <si>
    <t>PIO - Public Information Officer</t>
  </si>
  <si>
    <t>PSC - Planning Section Chief</t>
  </si>
  <si>
    <t>SMC/BISC - AFRCC SAR Management Course</t>
  </si>
  <si>
    <t>SPC - National Inland SAR Planning Course</t>
  </si>
  <si>
    <t>TMP - Transport Mission Pilot</t>
  </si>
  <si>
    <t>UDF - Urban Direction Finding Team</t>
  </si>
  <si>
    <t>WS - Water Survival</t>
  </si>
  <si>
    <t>ATC - Auto Tow Crew Member</t>
  </si>
  <si>
    <t>ATE - Auto Tow Instructor</t>
  </si>
  <si>
    <t>ATI - Auto Tow Instructor</t>
  </si>
  <si>
    <t>ATO - Auto Tow Operator</t>
  </si>
  <si>
    <t>Balloon Pilot</t>
  </si>
  <si>
    <t>Check Pilot - Airplane</t>
  </si>
  <si>
    <t>Check Pilot - Balloon</t>
  </si>
  <si>
    <t>Check Pilot - G1000</t>
  </si>
  <si>
    <t>Check Pilot - Glider</t>
  </si>
  <si>
    <t>Check Pilot Examiner - Airplane</t>
  </si>
  <si>
    <t>Check Pilot Examiner - Balloon</t>
  </si>
  <si>
    <t>Check Pilot Examiner - Glider</t>
  </si>
  <si>
    <t>Glider Pilot</t>
  </si>
  <si>
    <t>Instructor Pilot - Airplane</t>
  </si>
  <si>
    <t>Instructor Pilot - Balloon</t>
  </si>
  <si>
    <t>Instructor Pilot - G1000</t>
  </si>
  <si>
    <t>Instructor Pilot - Glider</t>
  </si>
  <si>
    <t>Instructor Pilot - Tow</t>
  </si>
  <si>
    <t>Instrument Pilot</t>
  </si>
  <si>
    <t>Instrument Pilot - G1000</t>
  </si>
  <si>
    <t>Mission Check Pilot</t>
  </si>
  <si>
    <t>Mission Check Pilot - G1000</t>
  </si>
  <si>
    <t>Mission Check Pilot Examiner</t>
  </si>
  <si>
    <t>Orientation Pilot - AFROTC</t>
  </si>
  <si>
    <t>Orientation Pilot - Airplane</t>
  </si>
  <si>
    <t>Orientation Pilot - Balloon</t>
  </si>
  <si>
    <t>Orientation Pilot - Glider</t>
  </si>
  <si>
    <t>Tow Pilot</t>
  </si>
  <si>
    <t>Tow Pilot - Trainee</t>
  </si>
  <si>
    <t>VFR Pilot</t>
  </si>
  <si>
    <t>VFR Pilot - G1000</t>
  </si>
  <si>
    <t>WCE – Winch Check Examiner</t>
  </si>
  <si>
    <t>WI – Winch Instructor</t>
  </si>
  <si>
    <t>WO – Winch Operator</t>
  </si>
  <si>
    <t>N/A</t>
  </si>
  <si>
    <t>Difference to Requirement</t>
  </si>
  <si>
    <t>Area</t>
  </si>
  <si>
    <t>Metric</t>
  </si>
  <si>
    <t>Comment</t>
  </si>
  <si>
    <t>GES Qualified Total</t>
  </si>
  <si>
    <t xml:space="preserve">Need to input for formula compution </t>
  </si>
  <si>
    <t>GES Qualified Adults</t>
  </si>
  <si>
    <t>GES Qualified Cadets</t>
  </si>
  <si>
    <t>Total Aircraft</t>
  </si>
  <si>
    <t>G1000 Aircraft</t>
  </si>
  <si>
    <t>Total Gliders</t>
  </si>
  <si>
    <t>Total PAOs</t>
  </si>
  <si>
    <t>Total Chaplains</t>
  </si>
  <si>
    <t>of GES Qualified</t>
  </si>
  <si>
    <t>Counter Drug</t>
  </si>
  <si>
    <t>50%/75%</t>
  </si>
  <si>
    <t>If CD Ops are applicable, 50% Observer/75% Mission Pilots</t>
  </si>
  <si>
    <t>Emergency Services</t>
  </si>
  <si>
    <t>Not being used</t>
  </si>
  <si>
    <t xml:space="preserve"> + % of current GIIEP</t>
  </si>
  <si>
    <t>of MP</t>
  </si>
  <si>
    <t>Avg of GBD and AOBD</t>
  </si>
  <si>
    <t>of SMC/BISC - AFRCC SAR Management Course</t>
  </si>
  <si>
    <t>Qualified VFR Pilots</t>
  </si>
  <si>
    <t>of MOs &amp; MPs</t>
  </si>
  <si>
    <t>Stan/Eval</t>
  </si>
  <si>
    <t>per Aircraft</t>
  </si>
  <si>
    <t>per G1000 Aircraft</t>
  </si>
  <si>
    <t>per glider</t>
  </si>
  <si>
    <t>per Check Pilot</t>
  </si>
  <si>
    <t>per Glider</t>
  </si>
  <si>
    <t>of VFR</t>
  </si>
  <si>
    <t>of G1000</t>
  </si>
  <si>
    <t>of Mission Check Pilots</t>
  </si>
  <si>
    <t>+ up of current VFR</t>
  </si>
  <si>
    <t>+ up of current VFR G1000</t>
  </si>
  <si>
    <t>Factors</t>
  </si>
  <si>
    <t>Current</t>
  </si>
  <si>
    <t>Goal</t>
  </si>
  <si>
    <t>Metrics</t>
  </si>
  <si>
    <t>ES Model</t>
  </si>
  <si>
    <t>Instructions for setting up wing's Goals</t>
  </si>
  <si>
    <t>1. Under the goals tab, column B will need to be populated with the current numbers in each category</t>
  </si>
  <si>
    <t>CC Assess't</t>
  </si>
  <si>
    <t>Calculated Requirement</t>
  </si>
  <si>
    <t>Commander Assessment</t>
  </si>
  <si>
    <t>Wing Goal</t>
  </si>
  <si>
    <t>2. Complete the models for the various mission types.</t>
  </si>
  <si>
    <t xml:space="preserve">3. Under Calculate Requirement tab, The CC Assessment tab is the multiplier to account for availability, attrition, etc. </t>
  </si>
  <si>
    <t>4. Complete the factors section of the additional goals tab, it will self populate the additional goals based on the additional Metrics criteria</t>
  </si>
  <si>
    <t>5. Under the goals tab, Column C is calculated from Calculate Requirement, and Additional Goals</t>
  </si>
  <si>
    <t>6. Under the goals tab, Column D is the difference from the  calcuated requirement and the current qual'd numbers.</t>
  </si>
  <si>
    <t>7. Under the Goals Tab, the Commander Assessment is a second time, and is the multiplier to account for availability, attrition, etc</t>
  </si>
  <si>
    <t>8. Under the goals tab, column F will have the wing goal for the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</si>
</sst>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Segoe U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/>
      <top style="thin">
        <color rgb="FF505050"/>
      </top>
      <bottom style="thin">
        <color rgb="FF505050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/>
      <top style="thin">
        <color rgb="FF505050"/>
      </top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/>
      <top style="medium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 style="medium">
        <color rgb="FF505050"/>
      </right>
      <top/>
      <bottom/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505050"/>
      </right>
      <top style="medium">
        <color auto="1"/>
      </top>
      <bottom style="thin">
        <color rgb="FF505050"/>
      </bottom>
      <diagonal/>
    </border>
    <border>
      <left/>
      <right style="medium">
        <color auto="1"/>
      </right>
      <top style="medium">
        <color auto="1"/>
      </top>
      <bottom style="thin">
        <color rgb="FF505050"/>
      </bottom>
      <diagonal/>
    </border>
    <border>
      <left style="medium">
        <color auto="1"/>
      </left>
      <right style="thin">
        <color rgb="FF505050"/>
      </right>
      <top/>
      <bottom style="thin">
        <color rgb="FF505050"/>
      </bottom>
      <diagonal/>
    </border>
    <border>
      <left/>
      <right style="medium">
        <color auto="1"/>
      </right>
      <top/>
      <bottom style="thin">
        <color rgb="FF505050"/>
      </bottom>
      <diagonal/>
    </border>
    <border>
      <left style="medium">
        <color auto="1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medium">
        <color auto="1"/>
      </right>
      <top style="thin">
        <color rgb="FF505050"/>
      </top>
      <bottom style="thin">
        <color rgb="FF505050"/>
      </bottom>
      <diagonal/>
    </border>
    <border>
      <left style="medium">
        <color auto="1"/>
      </left>
      <right style="thin">
        <color rgb="FF505050"/>
      </right>
      <top style="thin">
        <color rgb="FF505050"/>
      </top>
      <bottom/>
      <diagonal/>
    </border>
    <border>
      <left/>
      <right style="medium">
        <color auto="1"/>
      </right>
      <top style="thin">
        <color rgb="FF50505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505050"/>
      </bottom>
      <diagonal/>
    </border>
    <border>
      <left style="medium">
        <color auto="1"/>
      </left>
      <right style="medium">
        <color auto="1"/>
      </right>
      <top/>
      <bottom style="thin">
        <color rgb="FF505050"/>
      </bottom>
      <diagonal/>
    </border>
    <border>
      <left style="medium">
        <color auto="1"/>
      </left>
      <right style="medium">
        <color auto="1"/>
      </right>
      <top style="thin">
        <color rgb="FF505050"/>
      </top>
      <bottom style="thin">
        <color rgb="FF505050"/>
      </bottom>
      <diagonal/>
    </border>
    <border>
      <left style="medium">
        <color auto="1"/>
      </left>
      <right style="medium">
        <color auto="1"/>
      </right>
      <top style="thin">
        <color rgb="FF505050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505050"/>
      </bottom>
      <diagonal/>
    </border>
    <border>
      <left/>
      <right style="medium">
        <color auto="1"/>
      </right>
      <top style="medium">
        <color auto="1"/>
      </top>
      <bottom style="medium">
        <color rgb="FF505050"/>
      </bottom>
      <diagonal/>
    </border>
    <border>
      <left style="medium">
        <color auto="1"/>
      </left>
      <right style="thin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auto="1"/>
      </right>
      <top style="medium">
        <color rgb="FF505050"/>
      </top>
      <bottom style="medium">
        <color rgb="FF505050"/>
      </bottom>
      <diagonal/>
    </border>
    <border>
      <left style="medium">
        <color auto="1"/>
      </left>
      <right style="thin">
        <color rgb="FF505050"/>
      </right>
      <top/>
      <bottom/>
      <diagonal/>
    </border>
    <border>
      <left style="thin">
        <color rgb="FF505050"/>
      </left>
      <right style="medium">
        <color auto="1"/>
      </right>
      <top/>
      <bottom/>
      <diagonal/>
    </border>
    <border>
      <left style="medium">
        <color auto="1"/>
      </left>
      <right style="thin">
        <color rgb="FF505050"/>
      </right>
      <top style="medium">
        <color rgb="FF505050"/>
      </top>
      <bottom style="medium">
        <color auto="1"/>
      </bottom>
      <diagonal/>
    </border>
    <border>
      <left style="thin">
        <color rgb="FF505050"/>
      </left>
      <right style="medium">
        <color auto="1"/>
      </right>
      <top style="medium">
        <color rgb="FF505050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medium">
        <color auto="1"/>
      </right>
      <top style="medium">
        <color rgb="FF505050"/>
      </top>
      <bottom style="thin">
        <color rgb="FF505050"/>
      </bottom>
      <diagonal/>
    </border>
    <border>
      <left style="medium">
        <color auto="1"/>
      </left>
      <right/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medium">
        <color auto="1"/>
      </right>
      <top style="thin">
        <color rgb="FF505050"/>
      </top>
      <bottom style="thin">
        <color rgb="FF505050"/>
      </bottom>
      <diagonal/>
    </border>
    <border>
      <left style="medium">
        <color auto="1"/>
      </left>
      <right/>
      <top style="thin">
        <color rgb="FF505050"/>
      </top>
      <bottom/>
      <diagonal/>
    </border>
    <border>
      <left style="medium">
        <color auto="1"/>
      </left>
      <right/>
      <top style="medium">
        <color rgb="FF505050"/>
      </top>
      <bottom style="medium">
        <color rgb="FF505050"/>
      </bottom>
      <diagonal/>
    </border>
    <border>
      <left style="medium">
        <color auto="1"/>
      </left>
      <right/>
      <top/>
      <bottom style="thin">
        <color rgb="FF505050"/>
      </bottom>
      <diagonal/>
    </border>
    <border>
      <left style="medium">
        <color rgb="FF505050"/>
      </left>
      <right style="medium">
        <color auto="1"/>
      </right>
      <top style="thin">
        <color rgb="FF505050"/>
      </top>
      <bottom style="medium">
        <color rgb="FF50505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rgb="FF505050"/>
      </top>
      <bottom style="medium">
        <color rgb="FF50505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rgb="FF505050"/>
      </right>
      <top style="medium">
        <color auto="1"/>
      </top>
      <bottom style="thin">
        <color rgb="FF505050"/>
      </bottom>
      <diagonal/>
    </border>
    <border>
      <left/>
      <right style="thin">
        <color indexed="0"/>
      </right>
      <top style="medium">
        <color auto="1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auto="1"/>
      </top>
      <bottom style="thin">
        <color indexed="0"/>
      </bottom>
      <diagonal/>
    </border>
    <border>
      <left style="thin">
        <color indexed="0"/>
      </left>
      <right style="medium">
        <color auto="1"/>
      </right>
      <top style="medium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0"/>
      </bottom>
      <diagonal/>
    </border>
    <border>
      <left style="medium">
        <color auto="1"/>
      </left>
      <right style="medium">
        <color auto="1"/>
      </right>
      <top style="thin">
        <color indexed="0"/>
      </top>
      <bottom style="thin">
        <color indexed="0"/>
      </bottom>
      <diagonal/>
    </border>
    <border>
      <left style="medium">
        <color auto="1"/>
      </left>
      <right style="medium">
        <color auto="1"/>
      </right>
      <top style="thin">
        <color indexed="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505050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505050"/>
      </left>
      <right/>
      <top style="medium">
        <color auto="1"/>
      </top>
      <bottom/>
      <diagonal/>
    </border>
    <border>
      <left style="thin">
        <color rgb="FF505050"/>
      </left>
      <right style="thin">
        <color rgb="FF505050"/>
      </right>
      <top style="medium">
        <color auto="1"/>
      </top>
      <bottom/>
      <diagonal/>
    </border>
    <border>
      <left/>
      <right style="thin">
        <color indexed="0"/>
      </right>
      <top style="medium">
        <color auto="1"/>
      </top>
      <bottom/>
      <diagonal/>
    </border>
    <border>
      <left style="thin">
        <color indexed="0"/>
      </left>
      <right style="thin">
        <color indexed="0"/>
      </right>
      <top style="medium">
        <color auto="1"/>
      </top>
      <bottom/>
      <diagonal/>
    </border>
    <border>
      <left style="thin">
        <color indexed="0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505050"/>
      </right>
      <top style="medium">
        <color auto="1"/>
      </top>
      <bottom/>
      <diagonal/>
    </border>
    <border>
      <left style="medium">
        <color rgb="FF505050"/>
      </left>
      <right style="thin">
        <color rgb="FF505050"/>
      </right>
      <top style="medium">
        <color auto="1"/>
      </top>
      <bottom/>
      <diagonal/>
    </border>
    <border>
      <left style="thin">
        <color rgb="FF505050"/>
      </left>
      <right style="medium">
        <color rgb="FF505050"/>
      </right>
      <top style="medium">
        <color auto="1"/>
      </top>
      <bottom/>
      <diagonal/>
    </border>
    <border>
      <left/>
      <right style="thin">
        <color rgb="FF505050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 style="medium">
        <color auto="1"/>
      </right>
      <top/>
      <bottom style="medium">
        <color auto="1"/>
      </bottom>
      <diagonal/>
    </border>
    <border>
      <left style="thin">
        <color rgb="FF505050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2" fillId="0" borderId="0"/>
  </cellStyleXfs>
  <cellXfs count="28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67" xfId="0" applyBorder="1"/>
    <xf numFmtId="0" fontId="0" fillId="0" borderId="21" xfId="0" applyBorder="1"/>
    <xf numFmtId="0" fontId="5" fillId="3" borderId="68" xfId="0" applyFont="1" applyFill="1" applyBorder="1" applyAlignment="1">
      <alignment horizontal="center"/>
    </xf>
    <xf numFmtId="0" fontId="0" fillId="0" borderId="70" xfId="0" applyBorder="1"/>
    <xf numFmtId="0" fontId="5" fillId="3" borderId="22" xfId="0" applyFont="1" applyFill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7" borderId="69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66" xfId="0" applyFill="1" applyBorder="1" applyProtection="1">
      <protection locked="0"/>
    </xf>
    <xf numFmtId="0" fontId="0" fillId="7" borderId="21" xfId="0" applyFill="1" applyBorder="1" applyProtection="1">
      <protection locked="0"/>
    </xf>
    <xf numFmtId="0" fontId="0" fillId="7" borderId="71" xfId="0" applyNumberFormat="1" applyFill="1" applyBorder="1" applyProtection="1">
      <protection locked="0"/>
    </xf>
    <xf numFmtId="0" fontId="5" fillId="2" borderId="74" xfId="0" applyFont="1" applyFill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5" fillId="2" borderId="76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77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79" xfId="0" applyFont="1" applyFill="1" applyBorder="1" applyAlignment="1">
      <alignment horizontal="center"/>
    </xf>
    <xf numFmtId="0" fontId="0" fillId="7" borderId="79" xfId="0" applyFill="1" applyBorder="1" applyProtection="1">
      <protection locked="0"/>
    </xf>
    <xf numFmtId="0" fontId="0" fillId="0" borderId="79" xfId="0" applyBorder="1"/>
    <xf numFmtId="0" fontId="10" fillId="2" borderId="40" xfId="11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38" xfId="11" applyFont="1" applyFill="1" applyBorder="1" applyAlignment="1">
      <alignment horizontal="center"/>
    </xf>
    <xf numFmtId="0" fontId="10" fillId="2" borderId="39" xfId="1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2" borderId="80" xfId="0" applyFont="1" applyFill="1" applyBorder="1" applyAlignment="1">
      <alignment horizontal="center"/>
    </xf>
    <xf numFmtId="0" fontId="6" fillId="2" borderId="82" xfId="0" applyFont="1" applyFill="1" applyBorder="1" applyAlignment="1">
      <alignment horizontal="center"/>
    </xf>
    <xf numFmtId="0" fontId="6" fillId="2" borderId="83" xfId="0" applyFont="1" applyFill="1" applyBorder="1" applyAlignment="1">
      <alignment horizontal="center"/>
    </xf>
    <xf numFmtId="0" fontId="6" fillId="2" borderId="84" xfId="0" applyFont="1" applyFill="1" applyBorder="1" applyAlignment="1">
      <alignment horizontal="center"/>
    </xf>
    <xf numFmtId="0" fontId="0" fillId="7" borderId="72" xfId="0" applyFill="1" applyBorder="1" applyProtection="1">
      <protection locked="0"/>
    </xf>
    <xf numFmtId="0" fontId="0" fillId="0" borderId="72" xfId="0" applyBorder="1"/>
    <xf numFmtId="0" fontId="10" fillId="0" borderId="0" xfId="0" applyFont="1" applyAlignment="1">
      <alignment horizontal="center"/>
    </xf>
    <xf numFmtId="0" fontId="5" fillId="4" borderId="51" xfId="1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4" borderId="24" xfId="11" applyFont="1" applyBorder="1" applyAlignment="1">
      <alignment horizontal="center"/>
    </xf>
    <xf numFmtId="0" fontId="3" fillId="7" borderId="36" xfId="0" applyFont="1" applyFill="1" applyBorder="1" applyAlignment="1" applyProtection="1">
      <alignment horizontal="center"/>
      <protection locked="0"/>
    </xf>
    <xf numFmtId="0" fontId="5" fillId="4" borderId="20" xfId="1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5" fillId="4" borderId="53" xfId="1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4" borderId="26" xfId="11" applyFont="1" applyBorder="1" applyAlignment="1">
      <alignment horizontal="center"/>
    </xf>
    <xf numFmtId="0" fontId="3" fillId="7" borderId="37" xfId="0" applyFont="1" applyFill="1" applyBorder="1" applyAlignment="1" applyProtection="1">
      <alignment horizontal="center"/>
      <protection locked="0"/>
    </xf>
    <xf numFmtId="0" fontId="5" fillId="4" borderId="5" xfId="11" applyFont="1" applyBorder="1" applyAlignment="1">
      <alignment horizontal="center"/>
    </xf>
    <xf numFmtId="1" fontId="3" fillId="7" borderId="6" xfId="0" applyNumberFormat="1" applyFont="1" applyFill="1" applyBorder="1" applyAlignment="1" applyProtection="1">
      <alignment horizontal="center"/>
      <protection locked="0"/>
    </xf>
    <xf numFmtId="1" fontId="3" fillId="7" borderId="54" xfId="0" applyNumberFormat="1" applyFont="1" applyFill="1" applyBorder="1" applyAlignment="1" applyProtection="1">
      <alignment horizontal="center"/>
      <protection locked="0"/>
    </xf>
    <xf numFmtId="0" fontId="6" fillId="7" borderId="6" xfId="0" applyFont="1" applyFill="1" applyBorder="1" applyAlignment="1" applyProtection="1">
      <alignment horizontal="center"/>
      <protection locked="0"/>
    </xf>
    <xf numFmtId="0" fontId="3" fillId="7" borderId="54" xfId="0" applyFont="1" applyFill="1" applyBorder="1" applyAlignment="1" applyProtection="1">
      <alignment horizontal="center"/>
      <protection locked="0"/>
    </xf>
    <xf numFmtId="0" fontId="5" fillId="4" borderId="55" xfId="11" applyFont="1" applyBorder="1" applyAlignment="1">
      <alignment horizontal="center"/>
    </xf>
    <xf numFmtId="0" fontId="6" fillId="7" borderId="9" xfId="0" applyFont="1" applyFill="1" applyBorder="1" applyAlignment="1" applyProtection="1">
      <alignment horizontal="center"/>
      <protection locked="0"/>
    </xf>
    <xf numFmtId="0" fontId="5" fillId="4" borderId="28" xfId="11" applyFont="1" applyBorder="1" applyAlignment="1">
      <alignment horizontal="center"/>
    </xf>
    <xf numFmtId="0" fontId="3" fillId="7" borderId="38" xfId="0" applyFont="1" applyFill="1" applyBorder="1" applyAlignment="1" applyProtection="1">
      <alignment horizontal="center"/>
      <protection locked="0"/>
    </xf>
    <xf numFmtId="0" fontId="5" fillId="4" borderId="19" xfId="11" applyFont="1" applyBorder="1" applyAlignment="1">
      <alignment horizontal="center"/>
    </xf>
    <xf numFmtId="1" fontId="3" fillId="7" borderId="9" xfId="0" applyNumberFormat="1" applyFont="1" applyFill="1" applyBorder="1" applyAlignment="1" applyProtection="1">
      <alignment horizontal="center"/>
      <protection locked="0"/>
    </xf>
    <xf numFmtId="0" fontId="5" fillId="4" borderId="57" xfId="1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7" borderId="58" xfId="0" applyFont="1" applyFill="1" applyBorder="1" applyAlignment="1" applyProtection="1">
      <alignment horizontal="center"/>
      <protection locked="0"/>
    </xf>
    <xf numFmtId="0" fontId="3" fillId="0" borderId="59" xfId="0" applyFont="1" applyBorder="1" applyAlignment="1">
      <alignment horizontal="center"/>
    </xf>
    <xf numFmtId="0" fontId="5" fillId="4" borderId="60" xfId="11" applyFont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4" borderId="30" xfId="11" applyFont="1" applyBorder="1" applyAlignment="1">
      <alignment horizontal="center"/>
    </xf>
    <xf numFmtId="0" fontId="3" fillId="7" borderId="39" xfId="0" applyFont="1" applyFill="1" applyBorder="1" applyAlignment="1" applyProtection="1">
      <alignment horizontal="center"/>
      <protection locked="0"/>
    </xf>
    <xf numFmtId="0" fontId="5" fillId="4" borderId="32" xfId="11" applyFont="1" applyBorder="1" applyAlignment="1">
      <alignment horizontal="center"/>
    </xf>
    <xf numFmtId="0" fontId="3" fillId="7" borderId="40" xfId="0" applyFont="1" applyFill="1" applyBorder="1" applyAlignment="1" applyProtection="1">
      <alignment horizontal="center"/>
      <protection locked="0"/>
    </xf>
    <xf numFmtId="0" fontId="5" fillId="10" borderId="32" xfId="0" applyFont="1" applyFill="1" applyBorder="1" applyAlignment="1">
      <alignment horizontal="center"/>
    </xf>
    <xf numFmtId="0" fontId="5" fillId="10" borderId="62" xfId="0" applyFont="1" applyFill="1" applyBorder="1" applyAlignment="1">
      <alignment horizontal="center"/>
    </xf>
    <xf numFmtId="0" fontId="3" fillId="7" borderId="64" xfId="0" applyFont="1" applyFill="1" applyBorder="1" applyAlignment="1" applyProtection="1">
      <alignment horizontal="center"/>
      <protection locked="0"/>
    </xf>
    <xf numFmtId="0" fontId="5" fillId="10" borderId="34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10" fillId="2" borderId="86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10" fillId="5" borderId="89" xfId="12" applyFont="1" applyBorder="1" applyAlignment="1">
      <alignment horizontal="center"/>
    </xf>
    <xf numFmtId="0" fontId="10" fillId="5" borderId="80" xfId="12" applyFont="1" applyBorder="1" applyAlignment="1">
      <alignment horizontal="center"/>
    </xf>
    <xf numFmtId="0" fontId="10" fillId="5" borderId="90" xfId="12" applyFont="1" applyBorder="1" applyAlignment="1">
      <alignment horizontal="center"/>
    </xf>
    <xf numFmtId="0" fontId="10" fillId="5" borderId="81" xfId="12" applyFont="1" applyBorder="1" applyAlignment="1">
      <alignment horizontal="center"/>
    </xf>
    <xf numFmtId="0" fontId="10" fillId="5" borderId="91" xfId="12" applyFont="1" applyBorder="1" applyAlignment="1">
      <alignment horizontal="center"/>
    </xf>
    <xf numFmtId="0" fontId="10" fillId="5" borderId="92" xfId="12" applyFont="1" applyBorder="1" applyAlignment="1">
      <alignment horizontal="center"/>
    </xf>
    <xf numFmtId="49" fontId="10" fillId="5" borderId="90" xfId="12" applyNumberFormat="1" applyFont="1" applyBorder="1" applyAlignment="1">
      <alignment horizontal="center"/>
    </xf>
    <xf numFmtId="0" fontId="10" fillId="5" borderId="78" xfId="12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2" borderId="96" xfId="0" applyFont="1" applyFill="1" applyBorder="1" applyAlignment="1">
      <alignment horizontal="center"/>
    </xf>
    <xf numFmtId="0" fontId="6" fillId="0" borderId="97" xfId="0" applyFont="1" applyBorder="1" applyAlignment="1">
      <alignment horizontal="left"/>
    </xf>
    <xf numFmtId="0" fontId="9" fillId="0" borderId="98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100" xfId="0" applyFont="1" applyBorder="1" applyAlignment="1">
      <alignment horizontal="left"/>
    </xf>
    <xf numFmtId="0" fontId="9" fillId="0" borderId="101" xfId="0" applyFont="1" applyBorder="1" applyAlignment="1">
      <alignment horizontal="center"/>
    </xf>
    <xf numFmtId="1" fontId="6" fillId="0" borderId="102" xfId="0" applyNumberFormat="1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9" fillId="0" borderId="97" xfId="0" applyFont="1" applyBorder="1" applyAlignment="1">
      <alignment horizontal="left"/>
    </xf>
    <xf numFmtId="0" fontId="9" fillId="0" borderId="10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2" borderId="64" xfId="0" applyFont="1" applyFill="1" applyBorder="1" applyAlignment="1">
      <alignment horizontal="center"/>
    </xf>
    <xf numFmtId="0" fontId="5" fillId="2" borderId="103" xfId="0" applyFont="1" applyFill="1" applyBorder="1" applyAlignment="1">
      <alignment horizontal="center"/>
    </xf>
    <xf numFmtId="0" fontId="5" fillId="2" borderId="104" xfId="0" applyFont="1" applyFill="1" applyBorder="1" applyAlignment="1">
      <alignment horizontal="center"/>
    </xf>
    <xf numFmtId="0" fontId="5" fillId="2" borderId="110" xfId="0" applyFont="1" applyFill="1" applyBorder="1" applyAlignment="1">
      <alignment horizontal="center"/>
    </xf>
    <xf numFmtId="0" fontId="5" fillId="2" borderId="113" xfId="0" applyFont="1" applyFill="1" applyBorder="1" applyAlignment="1">
      <alignment horizontal="center"/>
    </xf>
    <xf numFmtId="0" fontId="6" fillId="2" borderId="93" xfId="0" applyFont="1" applyFill="1" applyBorder="1" applyAlignment="1">
      <alignment horizontal="center"/>
    </xf>
    <xf numFmtId="0" fontId="6" fillId="2" borderId="114" xfId="0" applyFont="1" applyFill="1" applyBorder="1" applyAlignment="1">
      <alignment horizontal="center"/>
    </xf>
    <xf numFmtId="0" fontId="6" fillId="2" borderId="115" xfId="0" applyFont="1" applyFill="1" applyBorder="1" applyAlignment="1">
      <alignment horizontal="center"/>
    </xf>
    <xf numFmtId="0" fontId="9" fillId="2" borderId="116" xfId="0" applyFont="1" applyFill="1" applyBorder="1" applyAlignment="1">
      <alignment horizontal="center"/>
    </xf>
    <xf numFmtId="0" fontId="9" fillId="8" borderId="103" xfId="0" applyFont="1" applyFill="1" applyBorder="1" applyAlignment="1">
      <alignment horizontal="center"/>
    </xf>
    <xf numFmtId="0" fontId="9" fillId="8" borderId="104" xfId="0" applyFont="1" applyFill="1" applyBorder="1" applyAlignment="1">
      <alignment horizontal="center"/>
    </xf>
    <xf numFmtId="0" fontId="6" fillId="8" borderId="104" xfId="0" applyFont="1" applyFill="1" applyBorder="1" applyAlignment="1">
      <alignment horizontal="center"/>
    </xf>
    <xf numFmtId="0" fontId="6" fillId="8" borderId="105" xfId="0" applyFont="1" applyFill="1" applyBorder="1" applyAlignment="1">
      <alignment horizontal="center"/>
    </xf>
    <xf numFmtId="0" fontId="0" fillId="8" borderId="105" xfId="0" applyFill="1" applyBorder="1" applyAlignment="1">
      <alignment horizontal="center"/>
    </xf>
    <xf numFmtId="0" fontId="5" fillId="2" borderId="113" xfId="11" applyFont="1" applyFill="1" applyBorder="1" applyAlignment="1">
      <alignment horizontal="center"/>
    </xf>
    <xf numFmtId="0" fontId="5" fillId="2" borderId="37" xfId="11" applyFont="1" applyFill="1" applyBorder="1" applyAlignment="1">
      <alignment horizontal="center"/>
    </xf>
    <xf numFmtId="0" fontId="5" fillId="2" borderId="39" xfId="1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1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10" borderId="103" xfId="0" applyFont="1" applyFill="1" applyBorder="1" applyAlignment="1">
      <alignment horizontal="center" vertical="center"/>
    </xf>
    <xf numFmtId="16" fontId="14" fillId="12" borderId="104" xfId="0" applyNumberFormat="1" applyFont="1" applyFill="1" applyBorder="1" applyAlignment="1">
      <alignment horizontal="center" vertical="center" wrapText="1"/>
    </xf>
    <xf numFmtId="0" fontId="5" fillId="10" borderId="104" xfId="0" applyFont="1" applyFill="1" applyBorder="1" applyAlignment="1">
      <alignment horizontal="center" vertical="center" wrapText="1"/>
    </xf>
    <xf numFmtId="0" fontId="0" fillId="10" borderId="117" xfId="0" applyFont="1" applyFill="1" applyBorder="1"/>
    <xf numFmtId="0" fontId="0" fillId="10" borderId="117" xfId="0" applyFont="1" applyFill="1" applyBorder="1" applyAlignment="1">
      <alignment horizontal="center"/>
    </xf>
    <xf numFmtId="0" fontId="0" fillId="10" borderId="117" xfId="0" applyFill="1" applyBorder="1" applyAlignment="1">
      <alignment horizontal="center"/>
    </xf>
    <xf numFmtId="0" fontId="0" fillId="12" borderId="117" xfId="0" applyFont="1" applyFill="1" applyBorder="1" applyAlignment="1">
      <alignment horizontal="left"/>
    </xf>
    <xf numFmtId="1" fontId="0" fillId="0" borderId="117" xfId="0" applyNumberFormat="1" applyBorder="1"/>
    <xf numFmtId="1" fontId="0" fillId="0" borderId="118" xfId="0" applyNumberFormat="1" applyBorder="1"/>
    <xf numFmtId="0" fontId="0" fillId="10" borderId="118" xfId="0" applyFont="1" applyFill="1" applyBorder="1"/>
    <xf numFmtId="0" fontId="0" fillId="10" borderId="118" xfId="0" applyFont="1" applyFill="1" applyBorder="1" applyAlignment="1">
      <alignment horizontal="center"/>
    </xf>
    <xf numFmtId="0" fontId="0" fillId="10" borderId="118" xfId="0" applyFill="1" applyBorder="1" applyAlignment="1">
      <alignment horizontal="center"/>
    </xf>
    <xf numFmtId="0" fontId="0" fillId="12" borderId="118" xfId="0" applyFont="1" applyFill="1" applyBorder="1" applyAlignment="1">
      <alignment horizontal="left"/>
    </xf>
    <xf numFmtId="0" fontId="0" fillId="0" borderId="123" xfId="0" applyFont="1" applyBorder="1"/>
    <xf numFmtId="0" fontId="0" fillId="10" borderId="123" xfId="0" applyFont="1" applyFill="1" applyBorder="1"/>
    <xf numFmtId="0" fontId="0" fillId="0" borderId="125" xfId="0" applyFont="1" applyBorder="1"/>
    <xf numFmtId="0" fontId="0" fillId="0" borderId="126" xfId="0" applyFont="1" applyBorder="1" applyAlignment="1">
      <alignment horizontal="center"/>
    </xf>
    <xf numFmtId="0" fontId="2" fillId="0" borderId="0" xfId="13"/>
    <xf numFmtId="1" fontId="2" fillId="0" borderId="0" xfId="13" applyNumberFormat="1" applyProtection="1">
      <protection locked="0"/>
    </xf>
    <xf numFmtId="1" fontId="2" fillId="0" borderId="0" xfId="13" applyNumberFormat="1"/>
    <xf numFmtId="0" fontId="16" fillId="0" borderId="0" xfId="13" applyFont="1" applyBorder="1" applyAlignment="1">
      <alignment vertical="center" wrapText="1"/>
    </xf>
    <xf numFmtId="0" fontId="16" fillId="0" borderId="0" xfId="13" applyFont="1" applyBorder="1" applyAlignment="1">
      <alignment horizontal="center" vertical="center" wrapText="1"/>
    </xf>
    <xf numFmtId="0" fontId="10" fillId="0" borderId="117" xfId="13" applyFont="1" applyBorder="1" applyAlignment="1">
      <alignment horizontal="center"/>
    </xf>
    <xf numFmtId="0" fontId="10" fillId="0" borderId="117" xfId="13" applyFont="1" applyBorder="1" applyAlignment="1">
      <alignment horizontal="left"/>
    </xf>
    <xf numFmtId="0" fontId="10" fillId="8" borderId="117" xfId="13" applyFont="1" applyFill="1" applyBorder="1" applyAlignment="1">
      <alignment horizontal="center"/>
    </xf>
    <xf numFmtId="0" fontId="10" fillId="0" borderId="117" xfId="13" applyFont="1" applyBorder="1"/>
    <xf numFmtId="0" fontId="2" fillId="0" borderId="117" xfId="13" applyBorder="1"/>
    <xf numFmtId="9" fontId="2" fillId="0" borderId="117" xfId="13" applyNumberFormat="1" applyBorder="1" applyAlignment="1">
      <alignment horizontal="center"/>
    </xf>
    <xf numFmtId="0" fontId="2" fillId="0" borderId="117" xfId="13" applyBorder="1" applyAlignment="1">
      <alignment horizontal="center"/>
    </xf>
    <xf numFmtId="1" fontId="2" fillId="0" borderId="117" xfId="13" applyNumberFormat="1" applyBorder="1" applyAlignment="1">
      <alignment horizontal="center"/>
    </xf>
    <xf numFmtId="0" fontId="2" fillId="3" borderId="117" xfId="13" applyFill="1" applyBorder="1"/>
    <xf numFmtId="9" fontId="2" fillId="3" borderId="117" xfId="13" applyNumberFormat="1" applyFill="1" applyBorder="1" applyAlignment="1">
      <alignment horizontal="center"/>
    </xf>
    <xf numFmtId="0" fontId="2" fillId="3" borderId="117" xfId="13" quotePrefix="1" applyFill="1" applyBorder="1"/>
    <xf numFmtId="0" fontId="2" fillId="3" borderId="117" xfId="13" applyFill="1" applyBorder="1" applyAlignment="1">
      <alignment horizontal="center"/>
    </xf>
    <xf numFmtId="9" fontId="2" fillId="13" borderId="117" xfId="13" applyNumberFormat="1" applyFill="1" applyBorder="1" applyAlignment="1">
      <alignment horizontal="center"/>
    </xf>
    <xf numFmtId="0" fontId="17" fillId="0" borderId="117" xfId="13" applyFont="1" applyBorder="1" applyAlignment="1">
      <alignment horizontal="center"/>
    </xf>
    <xf numFmtId="0" fontId="17" fillId="10" borderId="103" xfId="13" applyFont="1" applyFill="1" applyBorder="1" applyAlignment="1">
      <alignment horizontal="center"/>
    </xf>
    <xf numFmtId="0" fontId="10" fillId="0" borderId="120" xfId="13" applyFont="1" applyBorder="1" applyAlignment="1">
      <alignment horizontal="center"/>
    </xf>
    <xf numFmtId="0" fontId="10" fillId="0" borderId="123" xfId="13" applyFont="1" applyBorder="1" applyAlignment="1">
      <alignment horizontal="center"/>
    </xf>
    <xf numFmtId="0" fontId="17" fillId="10" borderId="128" xfId="13" applyFont="1" applyFill="1" applyBorder="1" applyAlignment="1"/>
    <xf numFmtId="0" fontId="17" fillId="10" borderId="119" xfId="13" applyFont="1" applyFill="1" applyBorder="1" applyAlignment="1"/>
    <xf numFmtId="164" fontId="17" fillId="10" borderId="105" xfId="13" applyNumberFormat="1" applyFont="1" applyFill="1" applyBorder="1" applyAlignment="1" applyProtection="1">
      <alignment horizontal="center"/>
      <protection locked="0"/>
    </xf>
    <xf numFmtId="1" fontId="2" fillId="0" borderId="122" xfId="13" applyNumberFormat="1" applyBorder="1" applyProtection="1">
      <protection locked="0"/>
    </xf>
    <xf numFmtId="1" fontId="2" fillId="0" borderId="124" xfId="13" applyNumberFormat="1" applyBorder="1" applyProtection="1">
      <protection locked="0"/>
    </xf>
    <xf numFmtId="0" fontId="10" fillId="0" borderId="62" xfId="13" applyFont="1" applyBorder="1" applyAlignment="1">
      <alignment horizontal="center"/>
    </xf>
    <xf numFmtId="1" fontId="2" fillId="0" borderId="63" xfId="13" applyNumberFormat="1" applyBorder="1" applyProtection="1">
      <protection locked="0"/>
    </xf>
    <xf numFmtId="1" fontId="17" fillId="10" borderId="130" xfId="13" applyNumberFormat="1" applyFont="1" applyFill="1" applyBorder="1" applyAlignment="1">
      <alignment horizontal="center"/>
    </xf>
    <xf numFmtId="0" fontId="17" fillId="10" borderId="86" xfId="13" applyFont="1" applyFill="1" applyBorder="1" applyAlignment="1"/>
    <xf numFmtId="1" fontId="2" fillId="10" borderId="86" xfId="13" applyNumberFormat="1" applyFill="1" applyBorder="1"/>
    <xf numFmtId="0" fontId="17" fillId="10" borderId="125" xfId="13" applyFont="1" applyFill="1" applyBorder="1" applyAlignment="1">
      <alignment horizontal="center"/>
    </xf>
    <xf numFmtId="1" fontId="17" fillId="10" borderId="126" xfId="13" applyNumberFormat="1" applyFont="1" applyFill="1" applyBorder="1" applyAlignment="1" applyProtection="1">
      <alignment horizontal="center"/>
      <protection locked="0"/>
    </xf>
    <xf numFmtId="1" fontId="17" fillId="10" borderId="127" xfId="13" applyNumberFormat="1" applyFont="1" applyFill="1" applyBorder="1" applyAlignment="1">
      <alignment horizontal="center"/>
    </xf>
    <xf numFmtId="0" fontId="16" fillId="0" borderId="117" xfId="13" applyFont="1" applyBorder="1" applyAlignment="1">
      <alignment horizontal="right" vertical="center" wrapText="1"/>
    </xf>
    <xf numFmtId="0" fontId="10" fillId="10" borderId="120" xfId="13" applyFont="1" applyFill="1" applyBorder="1" applyAlignment="1">
      <alignment horizontal="center"/>
    </xf>
    <xf numFmtId="0" fontId="10" fillId="10" borderId="123" xfId="13" applyFont="1" applyFill="1" applyBorder="1" applyAlignment="1">
      <alignment horizontal="center"/>
    </xf>
    <xf numFmtId="0" fontId="10" fillId="10" borderId="125" xfId="13" applyFont="1" applyFill="1" applyBorder="1" applyAlignment="1">
      <alignment horizontal="center"/>
    </xf>
    <xf numFmtId="0" fontId="16" fillId="0" borderId="126" xfId="13" applyFont="1" applyBorder="1" applyAlignment="1">
      <alignment horizontal="right" vertical="center" wrapText="1"/>
    </xf>
    <xf numFmtId="1" fontId="5" fillId="0" borderId="121" xfId="0" applyNumberFormat="1" applyFont="1" applyBorder="1" applyAlignment="1">
      <alignment horizontal="center"/>
    </xf>
    <xf numFmtId="1" fontId="5" fillId="0" borderId="117" xfId="0" applyNumberFormat="1" applyFont="1" applyBorder="1" applyAlignment="1">
      <alignment horizontal="center"/>
    </xf>
    <xf numFmtId="0" fontId="1" fillId="0" borderId="121" xfId="13" applyFont="1" applyBorder="1" applyAlignment="1">
      <alignment horizontal="right"/>
    </xf>
    <xf numFmtId="0" fontId="1" fillId="0" borderId="117" xfId="13" applyFont="1" applyBorder="1" applyAlignment="1">
      <alignment horizontal="right"/>
    </xf>
    <xf numFmtId="49" fontId="6" fillId="2" borderId="81" xfId="0" applyNumberFormat="1" applyFont="1" applyFill="1" applyBorder="1" applyAlignment="1">
      <alignment horizontal="center"/>
    </xf>
    <xf numFmtId="0" fontId="5" fillId="7" borderId="68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65" xfId="0" applyFont="1" applyFill="1" applyBorder="1" applyAlignment="1">
      <alignment horizontal="center"/>
    </xf>
    <xf numFmtId="0" fontId="5" fillId="7" borderId="73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106" xfId="0" applyFont="1" applyFill="1" applyBorder="1" applyAlignment="1">
      <alignment horizontal="center"/>
    </xf>
    <xf numFmtId="0" fontId="9" fillId="7" borderId="111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1" fontId="5" fillId="7" borderId="29" xfId="0" applyNumberFormat="1" applyFont="1" applyFill="1" applyBorder="1" applyAlignment="1">
      <alignment horizontal="center"/>
    </xf>
    <xf numFmtId="0" fontId="9" fillId="7" borderId="112" xfId="0" applyFont="1" applyFill="1" applyBorder="1" applyAlignment="1">
      <alignment horizontal="center"/>
    </xf>
    <xf numFmtId="1" fontId="5" fillId="7" borderId="107" xfId="0" applyNumberFormat="1" applyFont="1" applyFill="1" applyBorder="1" applyAlignment="1">
      <alignment horizontal="center"/>
    </xf>
    <xf numFmtId="0" fontId="5" fillId="7" borderId="107" xfId="0" applyFont="1" applyFill="1" applyBorder="1" applyAlignment="1">
      <alignment horizontal="center"/>
    </xf>
    <xf numFmtId="1" fontId="5" fillId="7" borderId="31" xfId="0" applyNumberFormat="1" applyFont="1" applyFill="1" applyBorder="1" applyAlignment="1">
      <alignment horizontal="center"/>
    </xf>
    <xf numFmtId="1" fontId="5" fillId="7" borderId="108" xfId="0" applyNumberFormat="1" applyFont="1" applyFill="1" applyBorder="1" applyAlignment="1">
      <alignment horizontal="center"/>
    </xf>
    <xf numFmtId="0" fontId="5" fillId="7" borderId="85" xfId="0" applyFont="1" applyFill="1" applyBorder="1" applyAlignment="1">
      <alignment horizontal="center"/>
    </xf>
    <xf numFmtId="0" fontId="5" fillId="7" borderId="109" xfId="0" applyFont="1" applyFill="1" applyBorder="1" applyAlignment="1">
      <alignment horizontal="center"/>
    </xf>
    <xf numFmtId="0" fontId="9" fillId="7" borderId="63" xfId="0" applyFont="1" applyFill="1" applyBorder="1" applyAlignment="1">
      <alignment horizontal="center"/>
    </xf>
    <xf numFmtId="1" fontId="1" fillId="7" borderId="122" xfId="13" applyNumberFormat="1" applyFont="1" applyFill="1" applyBorder="1"/>
    <xf numFmtId="1" fontId="1" fillId="7" borderId="124" xfId="13" applyNumberFormat="1" applyFont="1" applyFill="1" applyBorder="1"/>
    <xf numFmtId="1" fontId="1" fillId="7" borderId="124" xfId="13" applyNumberFormat="1" applyFont="1" applyFill="1" applyBorder="1" applyProtection="1"/>
    <xf numFmtId="1" fontId="1" fillId="7" borderId="127" xfId="13" applyNumberFormat="1" applyFont="1" applyFill="1" applyBorder="1"/>
    <xf numFmtId="1" fontId="0" fillId="7" borderId="117" xfId="0" applyNumberFormat="1" applyFill="1" applyBorder="1" applyAlignment="1">
      <alignment horizontal="center"/>
    </xf>
    <xf numFmtId="0" fontId="0" fillId="7" borderId="117" xfId="0" applyFill="1" applyBorder="1" applyAlignment="1">
      <alignment horizontal="center"/>
    </xf>
    <xf numFmtId="1" fontId="0" fillId="7" borderId="126" xfId="0" applyNumberFormat="1" applyFill="1" applyBorder="1" applyAlignment="1">
      <alignment horizontal="center"/>
    </xf>
    <xf numFmtId="0" fontId="5" fillId="10" borderId="105" xfId="0" applyFont="1" applyFill="1" applyBorder="1" applyAlignment="1">
      <alignment horizontal="center" vertical="center"/>
    </xf>
    <xf numFmtId="0" fontId="0" fillId="7" borderId="122" xfId="0" applyFill="1" applyBorder="1"/>
    <xf numFmtId="1" fontId="5" fillId="0" borderId="126" xfId="0" applyNumberFormat="1" applyFont="1" applyBorder="1" applyAlignment="1">
      <alignment horizontal="center"/>
    </xf>
    <xf numFmtId="0" fontId="0" fillId="7" borderId="111" xfId="0" applyFill="1" applyBorder="1"/>
    <xf numFmtId="3" fontId="6" fillId="7" borderId="124" xfId="0" applyNumberFormat="1" applyFont="1" applyFill="1" applyBorder="1"/>
    <xf numFmtId="3" fontId="6" fillId="7" borderId="127" xfId="0" applyNumberFormat="1" applyFont="1" applyFill="1" applyBorder="1"/>
    <xf numFmtId="4" fontId="0" fillId="11" borderId="129" xfId="0" applyNumberFormat="1" applyFont="1" applyFill="1" applyBorder="1" applyAlignment="1">
      <alignment horizontal="center"/>
    </xf>
    <xf numFmtId="4" fontId="0" fillId="12" borderId="129" xfId="0" applyNumberFormat="1" applyFont="1" applyFill="1" applyBorder="1" applyAlignment="1">
      <alignment horizontal="center"/>
    </xf>
    <xf numFmtId="4" fontId="0" fillId="11" borderId="132" xfId="0" applyNumberFormat="1" applyFont="1" applyFill="1" applyBorder="1" applyAlignment="1">
      <alignment horizontal="center"/>
    </xf>
    <xf numFmtId="1" fontId="5" fillId="0" borderId="118" xfId="0" applyNumberFormat="1" applyFont="1" applyBorder="1" applyAlignment="1">
      <alignment horizontal="center"/>
    </xf>
    <xf numFmtId="0" fontId="0" fillId="0" borderId="133" xfId="0" applyFont="1" applyBorder="1"/>
    <xf numFmtId="0" fontId="0" fillId="0" borderId="118" xfId="0" applyFont="1" applyBorder="1" applyAlignment="1">
      <alignment horizontal="center"/>
    </xf>
    <xf numFmtId="1" fontId="0" fillId="7" borderId="118" xfId="0" applyNumberFormat="1" applyFill="1" applyBorder="1" applyAlignment="1">
      <alignment horizontal="center"/>
    </xf>
    <xf numFmtId="4" fontId="0" fillId="11" borderId="134" xfId="0" applyNumberFormat="1" applyFont="1" applyFill="1" applyBorder="1" applyAlignment="1">
      <alignment horizontal="center"/>
    </xf>
    <xf numFmtId="3" fontId="6" fillId="7" borderId="111" xfId="0" applyNumberFormat="1" applyFont="1" applyFill="1" applyBorder="1"/>
    <xf numFmtId="0" fontId="5" fillId="10" borderId="110" xfId="0" applyFont="1" applyFill="1" applyBorder="1" applyAlignment="1">
      <alignment horizontal="center" vertical="center" wrapText="1"/>
    </xf>
    <xf numFmtId="0" fontId="14" fillId="12" borderId="135" xfId="0" applyFont="1" applyFill="1" applyBorder="1" applyAlignment="1">
      <alignment horizontal="center" vertical="center" wrapText="1"/>
    </xf>
    <xf numFmtId="0" fontId="18" fillId="10" borderId="129" xfId="13" applyFont="1" applyFill="1" applyBorder="1" applyAlignment="1">
      <alignment horizontal="center" vertical="center" wrapText="1"/>
    </xf>
    <xf numFmtId="0" fontId="18" fillId="10" borderId="131" xfId="13" applyFont="1" applyFill="1" applyBorder="1" applyAlignment="1">
      <alignment horizontal="center" vertical="center" wrapText="1"/>
    </xf>
    <xf numFmtId="0" fontId="16" fillId="0" borderId="0" xfId="13" applyFont="1" applyBorder="1" applyAlignment="1">
      <alignment vertical="center" wrapText="1"/>
    </xf>
    <xf numFmtId="0" fontId="10" fillId="10" borderId="120" xfId="13" applyFont="1" applyFill="1" applyBorder="1" applyAlignment="1">
      <alignment horizontal="center"/>
    </xf>
    <xf numFmtId="0" fontId="10" fillId="10" borderId="121" xfId="13" applyFont="1" applyFill="1" applyBorder="1" applyAlignment="1">
      <alignment horizontal="center"/>
    </xf>
    <xf numFmtId="0" fontId="10" fillId="10" borderId="122" xfId="13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11" fillId="9" borderId="77" xfId="0" applyFont="1" applyFill="1" applyBorder="1" applyAlignment="1">
      <alignment horizontal="center"/>
    </xf>
    <xf numFmtId="0" fontId="11" fillId="9" borderId="50" xfId="0" applyFont="1" applyFill="1" applyBorder="1" applyAlignment="1">
      <alignment horizontal="center"/>
    </xf>
    <xf numFmtId="0" fontId="11" fillId="9" borderId="88" xfId="0" applyFont="1" applyFill="1" applyBorder="1" applyAlignment="1">
      <alignment horizontal="center"/>
    </xf>
    <xf numFmtId="0" fontId="6" fillId="5" borderId="56" xfId="12" applyFont="1" applyBorder="1" applyAlignment="1">
      <alignment horizontal="center"/>
    </xf>
    <xf numFmtId="0" fontId="6" fillId="5" borderId="0" xfId="12" applyFont="1" applyBorder="1" applyAlignment="1">
      <alignment horizontal="center"/>
    </xf>
    <xf numFmtId="0" fontId="6" fillId="8" borderId="42" xfId="0" applyFont="1" applyFill="1" applyBorder="1" applyAlignment="1">
      <alignment horizontal="center"/>
    </xf>
    <xf numFmtId="0" fontId="6" fillId="8" borderId="43" xfId="0" applyFont="1" applyFill="1" applyBorder="1" applyAlignment="1">
      <alignment horizontal="center"/>
    </xf>
  </cellXfs>
  <cellStyles count="14">
    <cellStyle name="20% - Accent3" xfId="11" builtinId="38"/>
    <cellStyle name="40% - Accent3" xfId="12" builtinId="39"/>
    <cellStyle name="Followed Hyperlink" xfId="9" builtinId="9" hidden="1"/>
    <cellStyle name="Followed Hyperlink" xfId="5" builtinId="9" hidden="1"/>
    <cellStyle name="Followed Hyperlink" xfId="7" builtinId="9" hidden="1"/>
    <cellStyle name="Followed Hyperlink" xfId="3" builtinId="9" hidden="1"/>
    <cellStyle name="Followed Hyperlink" xfId="1" builtinId="9" hidden="1"/>
    <cellStyle name="Hyperlink" xfId="8" builtinId="8" hidden="1"/>
    <cellStyle name="Hyperlink" xfId="4" builtinId="8" hidden="1"/>
    <cellStyle name="Hyperlink" xfId="10" builtinId="8" hidden="1"/>
    <cellStyle name="Hyperlink" xfId="2" builtinId="8" hidden="1"/>
    <cellStyle name="Hyperlink" xfId="6" builtinId="8" hidden="1"/>
    <cellStyle name="Normal" xfId="0" builtinId="0"/>
    <cellStyle name="Normal 2" xfId="13"/>
  </cellStyles>
  <dxfs count="3">
    <dxf>
      <font>
        <b/>
        <i val="0"/>
        <color rgb="FFC00000"/>
      </font>
    </dxf>
    <dxf>
      <font>
        <b/>
        <i val="0"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"/>
    </sheetView>
  </sheetViews>
  <sheetFormatPr defaultColWidth="8.83203125" defaultRowHeight="15.5" x14ac:dyDescent="0.35"/>
  <cols>
    <col min="1" max="1" width="8.83203125" style="123"/>
  </cols>
  <sheetData>
    <row r="1" spans="1:1" x14ac:dyDescent="0.35">
      <c r="A1" s="123" t="s">
        <v>203</v>
      </c>
    </row>
    <row r="3" spans="1:1" x14ac:dyDescent="0.35">
      <c r="A3" s="123" t="s">
        <v>204</v>
      </c>
    </row>
    <row r="4" spans="1:1" x14ac:dyDescent="0.35">
      <c r="A4" s="123" t="s">
        <v>209</v>
      </c>
    </row>
    <row r="5" spans="1:1" x14ac:dyDescent="0.35">
      <c r="A5" s="123" t="s">
        <v>210</v>
      </c>
    </row>
    <row r="6" spans="1:1" x14ac:dyDescent="0.35">
      <c r="A6" s="123" t="s">
        <v>211</v>
      </c>
    </row>
    <row r="7" spans="1:1" x14ac:dyDescent="0.35">
      <c r="A7" s="123" t="s">
        <v>212</v>
      </c>
    </row>
    <row r="8" spans="1:1" x14ac:dyDescent="0.35">
      <c r="A8" s="123" t="s">
        <v>213</v>
      </c>
    </row>
    <row r="9" spans="1:1" x14ac:dyDescent="0.35">
      <c r="A9" s="123" t="s">
        <v>214</v>
      </c>
    </row>
    <row r="10" spans="1:1" x14ac:dyDescent="0.35">
      <c r="A10" s="123" t="s">
        <v>215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workbookViewId="0">
      <selection activeCell="E14" sqref="E14"/>
    </sheetView>
  </sheetViews>
  <sheetFormatPr defaultColWidth="10.83203125" defaultRowHeight="15.5" x14ac:dyDescent="0.35"/>
  <cols>
    <col min="1" max="1" width="15.75" style="1" customWidth="1"/>
    <col min="2" max="2" width="9" style="1" customWidth="1"/>
    <col min="3" max="3" width="14.1640625" style="5" customWidth="1"/>
    <col min="4" max="4" width="4.4140625" style="5" customWidth="1"/>
    <col min="5" max="5" width="7.25" style="1" customWidth="1"/>
    <col min="6" max="6" width="11.75" style="5" bestFit="1" customWidth="1"/>
    <col min="7" max="7" width="5.75" style="5" customWidth="1"/>
    <col min="8" max="8" width="6.25" style="1" customWidth="1"/>
    <col min="9" max="9" width="12.1640625" style="5" customWidth="1"/>
    <col min="10" max="10" width="3.9140625" style="5" customWidth="1"/>
    <col min="11" max="11" width="6.1640625" style="1" customWidth="1"/>
  </cols>
  <sheetData>
    <row r="1" spans="1:12" ht="19" thickBot="1" x14ac:dyDescent="0.5">
      <c r="A1" s="273" t="s">
        <v>69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2" ht="16" thickBot="1" x14ac:dyDescent="0.4">
      <c r="A2" s="111" t="s">
        <v>24</v>
      </c>
      <c r="B2" s="112" t="s">
        <v>30</v>
      </c>
      <c r="C2" s="113" t="s">
        <v>26</v>
      </c>
      <c r="D2" s="114" t="s">
        <v>32</v>
      </c>
      <c r="E2" s="115" t="s">
        <v>29</v>
      </c>
      <c r="F2" s="116" t="s">
        <v>44</v>
      </c>
      <c r="G2" s="114" t="s">
        <v>32</v>
      </c>
      <c r="H2" s="112" t="s">
        <v>29</v>
      </c>
      <c r="I2" s="117" t="s">
        <v>45</v>
      </c>
      <c r="J2" s="114" t="s">
        <v>36</v>
      </c>
      <c r="K2" s="118" t="s">
        <v>29</v>
      </c>
    </row>
    <row r="3" spans="1:12" x14ac:dyDescent="0.35">
      <c r="A3" s="61" t="s">
        <v>40</v>
      </c>
      <c r="B3" s="62">
        <v>1</v>
      </c>
      <c r="C3" s="63" t="s">
        <v>10</v>
      </c>
      <c r="D3" s="20">
        <v>0</v>
      </c>
      <c r="E3" s="64">
        <f>B6*D3</f>
        <v>0</v>
      </c>
      <c r="F3" s="65" t="s">
        <v>47</v>
      </c>
      <c r="G3" s="7">
        <v>3</v>
      </c>
      <c r="H3" s="66"/>
      <c r="I3" s="10" t="s">
        <v>46</v>
      </c>
      <c r="J3" s="7">
        <v>3</v>
      </c>
      <c r="K3" s="67"/>
    </row>
    <row r="4" spans="1:12" x14ac:dyDescent="0.35">
      <c r="A4" s="68" t="s">
        <v>41</v>
      </c>
      <c r="B4" s="69">
        <v>12</v>
      </c>
      <c r="C4" s="70" t="s">
        <v>11</v>
      </c>
      <c r="D4" s="21">
        <v>1</v>
      </c>
      <c r="E4" s="71">
        <f>D4*B6</f>
        <v>2</v>
      </c>
      <c r="F4" s="72" t="s">
        <v>13</v>
      </c>
      <c r="G4" s="8">
        <v>1</v>
      </c>
      <c r="H4" s="73">
        <f>(G3*B8*G4)/B9</f>
        <v>4.5</v>
      </c>
      <c r="I4" s="11" t="s">
        <v>17</v>
      </c>
      <c r="J4" s="8">
        <v>1</v>
      </c>
      <c r="K4" s="74">
        <f>(J3*B11*J4)/B12</f>
        <v>3</v>
      </c>
    </row>
    <row r="5" spans="1:12" x14ac:dyDescent="0.35">
      <c r="A5" s="68" t="s">
        <v>25</v>
      </c>
      <c r="B5" s="75">
        <f>(B3*24)/B4</f>
        <v>2</v>
      </c>
      <c r="C5" s="70" t="s">
        <v>12</v>
      </c>
      <c r="D5" s="21">
        <v>1</v>
      </c>
      <c r="E5" s="71">
        <f>D5*B6</f>
        <v>2</v>
      </c>
      <c r="F5" s="72" t="s">
        <v>14</v>
      </c>
      <c r="G5" s="8">
        <v>1</v>
      </c>
      <c r="H5" s="73">
        <f>(G3*B8*G5)/B9</f>
        <v>4.5</v>
      </c>
      <c r="I5" s="11" t="s">
        <v>20</v>
      </c>
      <c r="J5" s="8">
        <v>1</v>
      </c>
      <c r="K5" s="76">
        <f>(J3*B11*J6)/B12</f>
        <v>6</v>
      </c>
    </row>
    <row r="6" spans="1:12" s="5" customFormat="1" ht="16" thickBot="1" x14ac:dyDescent="0.4">
      <c r="A6" s="77" t="s">
        <v>31</v>
      </c>
      <c r="B6" s="78">
        <f>B5/B3</f>
        <v>2</v>
      </c>
      <c r="C6" s="79" t="s">
        <v>2</v>
      </c>
      <c r="D6" s="22">
        <v>0</v>
      </c>
      <c r="E6" s="80">
        <f>D6*B6</f>
        <v>0</v>
      </c>
      <c r="F6" s="72" t="s">
        <v>15</v>
      </c>
      <c r="G6" s="8">
        <v>1</v>
      </c>
      <c r="H6" s="73">
        <f>(G3*B8*G6)/B9</f>
        <v>4.5</v>
      </c>
      <c r="I6" s="11" t="s">
        <v>18</v>
      </c>
      <c r="J6" s="8">
        <v>2</v>
      </c>
      <c r="K6" s="74">
        <f>(J3*B11*J6)/B12</f>
        <v>6</v>
      </c>
    </row>
    <row r="7" spans="1:12" ht="16" thickBot="1" x14ac:dyDescent="0.4">
      <c r="A7" s="276" t="s">
        <v>42</v>
      </c>
      <c r="B7" s="277"/>
      <c r="C7" s="79" t="s">
        <v>3</v>
      </c>
      <c r="D7" s="22">
        <v>0</v>
      </c>
      <c r="E7" s="80">
        <f>D7*B6</f>
        <v>0</v>
      </c>
      <c r="F7" s="81" t="s">
        <v>16</v>
      </c>
      <c r="G7" s="9">
        <v>0</v>
      </c>
      <c r="H7" s="82">
        <f>(G3*B8*G7)/B9</f>
        <v>0</v>
      </c>
      <c r="I7" s="11" t="s">
        <v>19</v>
      </c>
      <c r="J7" s="8">
        <v>3</v>
      </c>
      <c r="K7" s="74">
        <f>(J3*B11*J7)/B12</f>
        <v>9</v>
      </c>
      <c r="L7" s="5"/>
    </row>
    <row r="8" spans="1:12" x14ac:dyDescent="0.35">
      <c r="A8" s="83" t="s">
        <v>35</v>
      </c>
      <c r="B8" s="62">
        <v>3</v>
      </c>
      <c r="C8" s="79" t="s">
        <v>4</v>
      </c>
      <c r="D8" s="22">
        <v>1</v>
      </c>
      <c r="E8" s="80">
        <f>D8*B6</f>
        <v>2</v>
      </c>
      <c r="F8" s="17"/>
      <c r="G8" s="17"/>
      <c r="H8" s="85"/>
      <c r="I8" s="11" t="s">
        <v>27</v>
      </c>
      <c r="J8" s="8">
        <v>0</v>
      </c>
      <c r="K8" s="76">
        <f>(J3*B11*J8)/B12</f>
        <v>0</v>
      </c>
      <c r="L8" s="5"/>
    </row>
    <row r="9" spans="1:12" ht="16" thickBot="1" x14ac:dyDescent="0.4">
      <c r="A9" s="77" t="s">
        <v>39</v>
      </c>
      <c r="B9" s="86">
        <v>2</v>
      </c>
      <c r="C9" s="79" t="s">
        <v>5</v>
      </c>
      <c r="D9" s="22">
        <v>1</v>
      </c>
      <c r="E9" s="80">
        <f>D9*B6</f>
        <v>2</v>
      </c>
      <c r="F9" s="17"/>
      <c r="G9" s="84"/>
      <c r="H9" s="87"/>
      <c r="I9" s="12" t="s">
        <v>37</v>
      </c>
      <c r="J9" s="9">
        <v>0</v>
      </c>
      <c r="K9" s="88">
        <f>(J3*B11*J9)/B12</f>
        <v>0</v>
      </c>
      <c r="L9" s="5"/>
    </row>
    <row r="10" spans="1:12" ht="16" thickBot="1" x14ac:dyDescent="0.4">
      <c r="A10" s="276" t="s">
        <v>43</v>
      </c>
      <c r="B10" s="277"/>
      <c r="C10" s="79" t="s">
        <v>6</v>
      </c>
      <c r="D10" s="22">
        <v>0</v>
      </c>
      <c r="E10" s="80">
        <f>D10*B6</f>
        <v>0</v>
      </c>
      <c r="F10" s="17"/>
      <c r="G10" s="84"/>
      <c r="H10" s="87"/>
      <c r="I10" s="84" t="s">
        <v>28</v>
      </c>
      <c r="J10" s="84"/>
      <c r="K10" s="89"/>
      <c r="L10" s="5"/>
    </row>
    <row r="11" spans="1:12" ht="16" thickBot="1" x14ac:dyDescent="0.4">
      <c r="A11" s="83" t="s">
        <v>35</v>
      </c>
      <c r="B11" s="62">
        <v>2</v>
      </c>
      <c r="C11" s="79" t="s">
        <v>23</v>
      </c>
      <c r="D11" s="22">
        <v>1</v>
      </c>
      <c r="E11" s="80">
        <f>D11*B6</f>
        <v>2</v>
      </c>
      <c r="F11" s="17"/>
      <c r="G11" s="84"/>
      <c r="H11" s="278" t="s">
        <v>51</v>
      </c>
      <c r="I11" s="279"/>
      <c r="J11" s="84"/>
      <c r="K11" s="89"/>
    </row>
    <row r="12" spans="1:12" ht="16" thickBot="1" x14ac:dyDescent="0.4">
      <c r="A12" s="90" t="s">
        <v>38</v>
      </c>
      <c r="B12" s="86">
        <v>2</v>
      </c>
      <c r="C12" s="79" t="s">
        <v>7</v>
      </c>
      <c r="D12" s="22">
        <v>0</v>
      </c>
      <c r="E12" s="80">
        <f>D12*B6</f>
        <v>0</v>
      </c>
      <c r="F12" s="84"/>
      <c r="G12" s="84"/>
      <c r="H12" s="91"/>
      <c r="I12" s="92" t="s">
        <v>50</v>
      </c>
      <c r="J12" s="84"/>
      <c r="K12" s="89"/>
    </row>
    <row r="13" spans="1:12" ht="16" thickBot="1" x14ac:dyDescent="0.4">
      <c r="A13" s="93"/>
      <c r="B13" s="87"/>
      <c r="C13" s="79" t="s">
        <v>21</v>
      </c>
      <c r="D13" s="22">
        <v>4</v>
      </c>
      <c r="E13" s="80">
        <f>D13*B6</f>
        <v>8</v>
      </c>
      <c r="F13" s="84"/>
      <c r="G13" s="84"/>
      <c r="H13" s="94"/>
      <c r="I13" s="95" t="s">
        <v>48</v>
      </c>
      <c r="J13" s="84"/>
      <c r="K13" s="89"/>
    </row>
    <row r="14" spans="1:12" ht="16" thickBot="1" x14ac:dyDescent="0.4">
      <c r="A14" s="93"/>
      <c r="B14" s="87"/>
      <c r="C14" s="79" t="s">
        <v>22</v>
      </c>
      <c r="D14" s="22">
        <v>2</v>
      </c>
      <c r="E14" s="80">
        <f>D14*B6</f>
        <v>4</v>
      </c>
      <c r="F14" s="84"/>
      <c r="G14" s="84"/>
      <c r="H14" s="96"/>
      <c r="I14" s="97" t="s">
        <v>49</v>
      </c>
      <c r="J14" s="84"/>
      <c r="K14" s="89"/>
    </row>
    <row r="15" spans="1:12" x14ac:dyDescent="0.35">
      <c r="A15" s="93"/>
      <c r="B15" s="87"/>
      <c r="C15" s="98" t="s">
        <v>33</v>
      </c>
      <c r="D15" s="23">
        <v>1</v>
      </c>
      <c r="E15" s="99">
        <f>D15*B6</f>
        <v>2</v>
      </c>
      <c r="F15" s="84"/>
      <c r="G15" s="84"/>
      <c r="H15" s="87"/>
      <c r="I15" s="84"/>
      <c r="J15" s="84"/>
      <c r="K15" s="89"/>
    </row>
    <row r="16" spans="1:12" x14ac:dyDescent="0.35">
      <c r="A16" s="93"/>
      <c r="B16" s="87"/>
      <c r="C16" s="100" t="s">
        <v>34</v>
      </c>
      <c r="D16" s="24">
        <v>2</v>
      </c>
      <c r="E16" s="101">
        <f>D16*B6</f>
        <v>4</v>
      </c>
      <c r="F16" s="84"/>
      <c r="G16" s="84"/>
      <c r="H16" s="87"/>
      <c r="I16" s="84"/>
      <c r="J16" s="84"/>
      <c r="K16" s="89"/>
    </row>
    <row r="17" spans="1:11" x14ac:dyDescent="0.35">
      <c r="A17" s="93"/>
      <c r="B17" s="87"/>
      <c r="C17" s="102" t="s">
        <v>54</v>
      </c>
      <c r="D17" s="24">
        <v>0</v>
      </c>
      <c r="E17" s="101">
        <f>B6*D17</f>
        <v>0</v>
      </c>
      <c r="F17" s="84"/>
      <c r="G17" s="84"/>
      <c r="H17" s="87"/>
      <c r="I17" s="84"/>
      <c r="J17" s="84"/>
      <c r="K17" s="89"/>
    </row>
    <row r="18" spans="1:11" ht="16" thickBot="1" x14ac:dyDescent="0.4">
      <c r="A18" s="93"/>
      <c r="B18" s="87"/>
      <c r="C18" s="103" t="s">
        <v>55</v>
      </c>
      <c r="D18" s="25">
        <v>1</v>
      </c>
      <c r="E18" s="104">
        <f>B6*D18</f>
        <v>2</v>
      </c>
      <c r="F18" s="84"/>
      <c r="G18" s="84"/>
      <c r="H18" s="87"/>
      <c r="I18" s="84"/>
      <c r="J18" s="84"/>
      <c r="K18" s="89"/>
    </row>
    <row r="19" spans="1:11" x14ac:dyDescent="0.35">
      <c r="A19" s="93"/>
      <c r="B19" s="87"/>
      <c r="C19" s="102" t="s">
        <v>56</v>
      </c>
      <c r="D19" s="24">
        <v>0</v>
      </c>
      <c r="E19" s="101">
        <f>B6*D19</f>
        <v>0</v>
      </c>
      <c r="F19" s="84"/>
      <c r="G19" s="84"/>
      <c r="H19" s="134" t="s">
        <v>78</v>
      </c>
      <c r="I19" s="131"/>
      <c r="J19" s="127">
        <f>SUM(D3:D21)+SUM(G3:G7)+SUM(J3:J9)</f>
        <v>32</v>
      </c>
      <c r="K19" s="89"/>
    </row>
    <row r="20" spans="1:11" ht="16" thickBot="1" x14ac:dyDescent="0.4">
      <c r="A20" s="93"/>
      <c r="B20" s="87"/>
      <c r="C20" s="102" t="s">
        <v>57</v>
      </c>
      <c r="D20" s="24">
        <v>1</v>
      </c>
      <c r="E20" s="106">
        <f>D20*B6</f>
        <v>2</v>
      </c>
      <c r="F20" s="84"/>
      <c r="G20" s="84"/>
      <c r="H20" s="135" t="s">
        <v>79</v>
      </c>
      <c r="I20" s="132"/>
      <c r="J20" s="133">
        <f>SUM(E3:E21)+SUM(H4:H7)+SUM(K4:K9)</f>
        <v>69.5</v>
      </c>
      <c r="K20" s="89"/>
    </row>
    <row r="21" spans="1:11" ht="16" thickBot="1" x14ac:dyDescent="0.4">
      <c r="A21" s="119"/>
      <c r="B21" s="120"/>
      <c r="C21" s="105" t="s">
        <v>58</v>
      </c>
      <c r="D21" s="26">
        <v>0</v>
      </c>
      <c r="E21" s="107">
        <f>D21*B6</f>
        <v>0</v>
      </c>
      <c r="F21" s="121"/>
      <c r="G21" s="121"/>
      <c r="H21" s="120"/>
      <c r="I21" s="121"/>
      <c r="J21" s="121"/>
      <c r="K21" s="122"/>
    </row>
    <row r="22" spans="1:11" x14ac:dyDescent="0.35">
      <c r="C22" s="60"/>
    </row>
    <row r="23" spans="1:11" x14ac:dyDescent="0.35">
      <c r="C23" s="60"/>
    </row>
    <row r="24" spans="1:11" x14ac:dyDescent="0.35">
      <c r="C24" s="60"/>
    </row>
    <row r="25" spans="1:11" x14ac:dyDescent="0.35">
      <c r="A25" s="1" t="s">
        <v>61</v>
      </c>
      <c r="B25" s="123" t="s">
        <v>62</v>
      </c>
      <c r="C25" s="60"/>
    </row>
    <row r="26" spans="1:11" x14ac:dyDescent="0.35">
      <c r="B26" s="123" t="s">
        <v>65</v>
      </c>
      <c r="C26" s="60"/>
    </row>
    <row r="27" spans="1:11" ht="16" thickBot="1" x14ac:dyDescent="0.4">
      <c r="B27" s="123" t="s">
        <v>64</v>
      </c>
      <c r="C27" s="60"/>
    </row>
    <row r="28" spans="1:11" ht="16" thickBot="1" x14ac:dyDescent="0.4">
      <c r="C28" s="60"/>
      <c r="F28" s="110"/>
    </row>
    <row r="29" spans="1:11" x14ac:dyDescent="0.35">
      <c r="C29" s="60"/>
    </row>
    <row r="30" spans="1:11" x14ac:dyDescent="0.35">
      <c r="C30" s="60"/>
    </row>
    <row r="31" spans="1:11" x14ac:dyDescent="0.35">
      <c r="C31" s="60"/>
    </row>
    <row r="32" spans="1:11" x14ac:dyDescent="0.35">
      <c r="C32" s="60"/>
    </row>
    <row r="33" spans="3:3" x14ac:dyDescent="0.35">
      <c r="C33" s="60"/>
    </row>
    <row r="34" spans="3:3" x14ac:dyDescent="0.35">
      <c r="C34" s="60"/>
    </row>
    <row r="35" spans="3:3" x14ac:dyDescent="0.35">
      <c r="C35" s="60"/>
    </row>
    <row r="36" spans="3:3" x14ac:dyDescent="0.35">
      <c r="C36" s="60"/>
    </row>
    <row r="37" spans="3:3" x14ac:dyDescent="0.35">
      <c r="C37" s="60"/>
    </row>
    <row r="38" spans="3:3" x14ac:dyDescent="0.35">
      <c r="C38" s="60"/>
    </row>
    <row r="39" spans="3:3" x14ac:dyDescent="0.35">
      <c r="C39" s="60"/>
    </row>
    <row r="40" spans="3:3" x14ac:dyDescent="0.35">
      <c r="C40" s="60"/>
    </row>
    <row r="41" spans="3:3" x14ac:dyDescent="0.35">
      <c r="C41" s="60"/>
    </row>
    <row r="42" spans="3:3" x14ac:dyDescent="0.35">
      <c r="C42" s="60"/>
    </row>
    <row r="43" spans="3:3" x14ac:dyDescent="0.35">
      <c r="C43" s="60"/>
    </row>
    <row r="44" spans="3:3" x14ac:dyDescent="0.35">
      <c r="C44" s="60"/>
    </row>
    <row r="45" spans="3:3" x14ac:dyDescent="0.35">
      <c r="C45" s="60"/>
    </row>
    <row r="46" spans="3:3" x14ac:dyDescent="0.35">
      <c r="C46" s="60"/>
    </row>
  </sheetData>
  <sheetProtection selectLockedCells="1"/>
  <mergeCells count="4">
    <mergeCell ref="A1:K1"/>
    <mergeCell ref="A7:B7"/>
    <mergeCell ref="A10:B10"/>
    <mergeCell ref="H11:I11"/>
  </mergeCells>
  <pageMargins left="0.7" right="0.7" top="0.75" bottom="0.75" header="0.3" footer="0.3"/>
  <pageSetup orientation="portrait" horizontalDpi="0" verticalDpi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workbookViewId="0">
      <selection activeCell="E14" sqref="E14"/>
    </sheetView>
  </sheetViews>
  <sheetFormatPr defaultColWidth="10.83203125" defaultRowHeight="15.5" x14ac:dyDescent="0.35"/>
  <cols>
    <col min="1" max="1" width="15.75" style="1" customWidth="1"/>
    <col min="2" max="2" width="9" style="1" customWidth="1"/>
    <col min="3" max="3" width="14.1640625" style="5" customWidth="1"/>
    <col min="4" max="4" width="4.4140625" style="5" customWidth="1"/>
    <col min="5" max="5" width="7.25" style="1" customWidth="1"/>
    <col min="6" max="6" width="11.75" style="5" bestFit="1" customWidth="1"/>
    <col min="7" max="7" width="5.75" style="5" customWidth="1"/>
    <col min="8" max="8" width="6.25" style="1" customWidth="1"/>
    <col min="9" max="9" width="12.1640625" style="5" customWidth="1"/>
    <col min="10" max="10" width="3.9140625" style="5" customWidth="1"/>
    <col min="11" max="11" width="6.1640625" style="1" customWidth="1"/>
  </cols>
  <sheetData>
    <row r="1" spans="1:12" ht="19" thickBot="1" x14ac:dyDescent="0.5">
      <c r="A1" s="273" t="s">
        <v>68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2" ht="16" thickBot="1" x14ac:dyDescent="0.4">
      <c r="A2" s="111" t="s">
        <v>24</v>
      </c>
      <c r="B2" s="112" t="s">
        <v>30</v>
      </c>
      <c r="C2" s="113" t="s">
        <v>26</v>
      </c>
      <c r="D2" s="114" t="s">
        <v>32</v>
      </c>
      <c r="E2" s="115" t="s">
        <v>29</v>
      </c>
      <c r="F2" s="116" t="s">
        <v>44</v>
      </c>
      <c r="G2" s="114" t="s">
        <v>32</v>
      </c>
      <c r="H2" s="112" t="s">
        <v>29</v>
      </c>
      <c r="I2" s="117" t="s">
        <v>45</v>
      </c>
      <c r="J2" s="114" t="s">
        <v>36</v>
      </c>
      <c r="K2" s="118" t="s">
        <v>29</v>
      </c>
    </row>
    <row r="3" spans="1:12" x14ac:dyDescent="0.35">
      <c r="A3" s="61" t="s">
        <v>40</v>
      </c>
      <c r="B3" s="62">
        <v>1</v>
      </c>
      <c r="C3" s="63" t="s">
        <v>10</v>
      </c>
      <c r="D3" s="20">
        <v>0</v>
      </c>
      <c r="E3" s="64">
        <f>B6*D3</f>
        <v>0</v>
      </c>
      <c r="F3" s="65" t="s">
        <v>47</v>
      </c>
      <c r="G3" s="7">
        <v>1</v>
      </c>
      <c r="H3" s="66"/>
      <c r="I3" s="10" t="s">
        <v>46</v>
      </c>
      <c r="J3" s="7">
        <v>2</v>
      </c>
      <c r="K3" s="67"/>
    </row>
    <row r="4" spans="1:12" x14ac:dyDescent="0.35">
      <c r="A4" s="68" t="s">
        <v>41</v>
      </c>
      <c r="B4" s="69">
        <v>24</v>
      </c>
      <c r="C4" s="70" t="s">
        <v>11</v>
      </c>
      <c r="D4" s="21">
        <v>0</v>
      </c>
      <c r="E4" s="71">
        <f>D4*B6</f>
        <v>0</v>
      </c>
      <c r="F4" s="72" t="s">
        <v>13</v>
      </c>
      <c r="G4" s="8">
        <v>1</v>
      </c>
      <c r="H4" s="73">
        <f>(G3*B8*G4)/B9</f>
        <v>1</v>
      </c>
      <c r="I4" s="11" t="s">
        <v>17</v>
      </c>
      <c r="J4" s="8">
        <v>0</v>
      </c>
      <c r="K4" s="74">
        <f>(J3*B11*J4)/B12</f>
        <v>0</v>
      </c>
    </row>
    <row r="5" spans="1:12" x14ac:dyDescent="0.35">
      <c r="A5" s="68" t="s">
        <v>25</v>
      </c>
      <c r="B5" s="75">
        <f>(B3*24)/B4</f>
        <v>1</v>
      </c>
      <c r="C5" s="70" t="s">
        <v>12</v>
      </c>
      <c r="D5" s="21">
        <v>1</v>
      </c>
      <c r="E5" s="71">
        <f>D5*B6</f>
        <v>1</v>
      </c>
      <c r="F5" s="72" t="s">
        <v>14</v>
      </c>
      <c r="G5" s="8">
        <v>1</v>
      </c>
      <c r="H5" s="73">
        <f>(G3*B8*G5)/B9</f>
        <v>1</v>
      </c>
      <c r="I5" s="11" t="s">
        <v>20</v>
      </c>
      <c r="J5" s="8">
        <v>0</v>
      </c>
      <c r="K5" s="76">
        <f>(J3*B11*J6)/B12</f>
        <v>0</v>
      </c>
    </row>
    <row r="6" spans="1:12" s="5" customFormat="1" ht="16" thickBot="1" x14ac:dyDescent="0.4">
      <c r="A6" s="77" t="s">
        <v>31</v>
      </c>
      <c r="B6" s="78">
        <f>B5/B3</f>
        <v>1</v>
      </c>
      <c r="C6" s="79" t="s">
        <v>2</v>
      </c>
      <c r="D6" s="22">
        <v>0</v>
      </c>
      <c r="E6" s="80">
        <f>D6*B6</f>
        <v>0</v>
      </c>
      <c r="F6" s="72" t="s">
        <v>15</v>
      </c>
      <c r="G6" s="8">
        <v>1</v>
      </c>
      <c r="H6" s="73">
        <f>(G3*B8*G6)/B9</f>
        <v>1</v>
      </c>
      <c r="I6" s="11" t="s">
        <v>18</v>
      </c>
      <c r="J6" s="8">
        <v>0</v>
      </c>
      <c r="K6" s="74">
        <f>(J3*B11*J6)/B12</f>
        <v>0</v>
      </c>
    </row>
    <row r="7" spans="1:12" ht="16" thickBot="1" x14ac:dyDescent="0.4">
      <c r="A7" s="276" t="s">
        <v>42</v>
      </c>
      <c r="B7" s="277"/>
      <c r="C7" s="79" t="s">
        <v>3</v>
      </c>
      <c r="D7" s="22">
        <v>0</v>
      </c>
      <c r="E7" s="80">
        <f>D7*B6</f>
        <v>0</v>
      </c>
      <c r="F7" s="81" t="s">
        <v>16</v>
      </c>
      <c r="G7" s="9">
        <v>0</v>
      </c>
      <c r="H7" s="82">
        <f>(G3*B8*G7)/B9</f>
        <v>0</v>
      </c>
      <c r="I7" s="11" t="s">
        <v>19</v>
      </c>
      <c r="J7" s="8">
        <v>0</v>
      </c>
      <c r="K7" s="74">
        <f>(J3*B11*J7)/B12</f>
        <v>0</v>
      </c>
      <c r="L7" s="5"/>
    </row>
    <row r="8" spans="1:12" x14ac:dyDescent="0.35">
      <c r="A8" s="83" t="s">
        <v>35</v>
      </c>
      <c r="B8" s="62">
        <v>1</v>
      </c>
      <c r="C8" s="79" t="s">
        <v>4</v>
      </c>
      <c r="D8" s="22">
        <v>0</v>
      </c>
      <c r="E8" s="80">
        <f>D8*B6</f>
        <v>0</v>
      </c>
      <c r="F8" s="17"/>
      <c r="G8" s="17"/>
      <c r="H8" s="85"/>
      <c r="I8" s="11" t="s">
        <v>27</v>
      </c>
      <c r="J8" s="8">
        <v>3</v>
      </c>
      <c r="K8" s="76">
        <f>(J3*B11*J8)/B12</f>
        <v>6</v>
      </c>
      <c r="L8" s="5"/>
    </row>
    <row r="9" spans="1:12" ht="16" thickBot="1" x14ac:dyDescent="0.4">
      <c r="A9" s="77" t="s">
        <v>39</v>
      </c>
      <c r="B9" s="86">
        <v>1</v>
      </c>
      <c r="C9" s="79" t="s">
        <v>5</v>
      </c>
      <c r="D9" s="22">
        <v>0</v>
      </c>
      <c r="E9" s="80">
        <f>D9*B6</f>
        <v>0</v>
      </c>
      <c r="F9" s="17"/>
      <c r="G9" s="84"/>
      <c r="H9" s="87"/>
      <c r="I9" s="12" t="s">
        <v>37</v>
      </c>
      <c r="J9" s="9">
        <v>0</v>
      </c>
      <c r="K9" s="88">
        <f>(J3*B11*J9)/B12</f>
        <v>0</v>
      </c>
      <c r="L9" s="5"/>
    </row>
    <row r="10" spans="1:12" ht="16" thickBot="1" x14ac:dyDescent="0.4">
      <c r="A10" s="276" t="s">
        <v>43</v>
      </c>
      <c r="B10" s="277"/>
      <c r="C10" s="79" t="s">
        <v>6</v>
      </c>
      <c r="D10" s="22">
        <v>0</v>
      </c>
      <c r="E10" s="80">
        <f>D10*B6</f>
        <v>0</v>
      </c>
      <c r="F10" s="17"/>
      <c r="G10" s="84"/>
      <c r="H10" s="87"/>
      <c r="I10" s="84" t="s">
        <v>28</v>
      </c>
      <c r="J10" s="84"/>
      <c r="K10" s="89"/>
      <c r="L10" s="5"/>
    </row>
    <row r="11" spans="1:12" ht="16" thickBot="1" x14ac:dyDescent="0.4">
      <c r="A11" s="83" t="s">
        <v>35</v>
      </c>
      <c r="B11" s="62">
        <v>1</v>
      </c>
      <c r="C11" s="79" t="s">
        <v>23</v>
      </c>
      <c r="D11" s="22">
        <v>1</v>
      </c>
      <c r="E11" s="80">
        <f>D11*B6</f>
        <v>1</v>
      </c>
      <c r="F11" s="17"/>
      <c r="G11" s="84"/>
      <c r="H11" s="278" t="s">
        <v>51</v>
      </c>
      <c r="I11" s="279"/>
      <c r="J11" s="84"/>
      <c r="K11" s="89"/>
    </row>
    <row r="12" spans="1:12" ht="16" thickBot="1" x14ac:dyDescent="0.4">
      <c r="A12" s="90" t="s">
        <v>38</v>
      </c>
      <c r="B12" s="86">
        <v>1</v>
      </c>
      <c r="C12" s="79" t="s">
        <v>7</v>
      </c>
      <c r="D12" s="22">
        <v>0</v>
      </c>
      <c r="E12" s="80">
        <f>D12*B6</f>
        <v>0</v>
      </c>
      <c r="F12" s="84"/>
      <c r="G12" s="84"/>
      <c r="H12" s="91"/>
      <c r="I12" s="92" t="s">
        <v>50</v>
      </c>
      <c r="J12" s="84"/>
      <c r="K12" s="89"/>
    </row>
    <row r="13" spans="1:12" ht="16" thickBot="1" x14ac:dyDescent="0.4">
      <c r="A13" s="93"/>
      <c r="B13" s="87"/>
      <c r="C13" s="79" t="s">
        <v>21</v>
      </c>
      <c r="D13" s="22">
        <v>0</v>
      </c>
      <c r="E13" s="80">
        <f>D13*B6</f>
        <v>0</v>
      </c>
      <c r="F13" s="84"/>
      <c r="G13" s="84"/>
      <c r="H13" s="94"/>
      <c r="I13" s="95" t="s">
        <v>48</v>
      </c>
      <c r="J13" s="84"/>
      <c r="K13" s="89"/>
    </row>
    <row r="14" spans="1:12" ht="16" thickBot="1" x14ac:dyDescent="0.4">
      <c r="A14" s="93"/>
      <c r="B14" s="87"/>
      <c r="C14" s="79" t="s">
        <v>22</v>
      </c>
      <c r="D14" s="22">
        <v>1</v>
      </c>
      <c r="E14" s="80">
        <f>D14*B6</f>
        <v>1</v>
      </c>
      <c r="F14" s="84"/>
      <c r="G14" s="84"/>
      <c r="H14" s="96"/>
      <c r="I14" s="97" t="s">
        <v>49</v>
      </c>
      <c r="J14" s="84"/>
      <c r="K14" s="89"/>
    </row>
    <row r="15" spans="1:12" x14ac:dyDescent="0.35">
      <c r="A15" s="93"/>
      <c r="B15" s="87"/>
      <c r="C15" s="98" t="s">
        <v>33</v>
      </c>
      <c r="D15" s="23">
        <v>0</v>
      </c>
      <c r="E15" s="99">
        <f>D15*B6</f>
        <v>0</v>
      </c>
      <c r="F15" s="84"/>
      <c r="G15" s="84"/>
      <c r="H15" s="87"/>
      <c r="I15" s="84"/>
      <c r="J15" s="84"/>
      <c r="K15" s="89"/>
    </row>
    <row r="16" spans="1:12" x14ac:dyDescent="0.35">
      <c r="A16" s="93"/>
      <c r="B16" s="87"/>
      <c r="C16" s="100" t="s">
        <v>34</v>
      </c>
      <c r="D16" s="24">
        <v>0</v>
      </c>
      <c r="E16" s="101">
        <f>D16*B6</f>
        <v>0</v>
      </c>
      <c r="F16" s="84"/>
      <c r="G16" s="84"/>
      <c r="H16" s="87"/>
      <c r="I16" s="84"/>
      <c r="J16" s="84"/>
      <c r="K16" s="89"/>
    </row>
    <row r="17" spans="1:11" x14ac:dyDescent="0.35">
      <c r="A17" s="93"/>
      <c r="B17" s="87"/>
      <c r="C17" s="102" t="s">
        <v>54</v>
      </c>
      <c r="D17" s="24">
        <v>0</v>
      </c>
      <c r="E17" s="101">
        <f>B6*D17</f>
        <v>0</v>
      </c>
      <c r="F17" s="84"/>
      <c r="G17" s="84"/>
      <c r="H17" s="136"/>
      <c r="I17" s="84"/>
      <c r="J17" s="84"/>
      <c r="K17" s="89"/>
    </row>
    <row r="18" spans="1:11" ht="16" thickBot="1" x14ac:dyDescent="0.4">
      <c r="A18" s="93"/>
      <c r="B18" s="87"/>
      <c r="C18" s="103" t="s">
        <v>55</v>
      </c>
      <c r="D18" s="25">
        <v>0</v>
      </c>
      <c r="E18" s="104">
        <f>B6*D18</f>
        <v>0</v>
      </c>
      <c r="F18" s="84"/>
      <c r="G18" s="84"/>
      <c r="H18" s="136"/>
      <c r="I18" s="84"/>
      <c r="J18" s="84"/>
      <c r="K18" s="89"/>
    </row>
    <row r="19" spans="1:11" x14ac:dyDescent="0.35">
      <c r="A19" s="93"/>
      <c r="B19" s="87"/>
      <c r="C19" s="102" t="s">
        <v>56</v>
      </c>
      <c r="D19" s="24">
        <v>0</v>
      </c>
      <c r="E19" s="101">
        <f>B6*D19</f>
        <v>0</v>
      </c>
      <c r="F19" s="84"/>
      <c r="G19" s="84"/>
      <c r="H19" s="134" t="s">
        <v>78</v>
      </c>
      <c r="I19" s="131"/>
      <c r="J19" s="127">
        <f>SUM(D3:D21)+SUM(G3:G7)+SUM(J3:J9)</f>
        <v>12</v>
      </c>
      <c r="K19" s="89"/>
    </row>
    <row r="20" spans="1:11" ht="16" thickBot="1" x14ac:dyDescent="0.4">
      <c r="A20" s="93"/>
      <c r="B20" s="87"/>
      <c r="C20" s="102" t="s">
        <v>57</v>
      </c>
      <c r="D20" s="24">
        <v>0</v>
      </c>
      <c r="E20" s="106">
        <f>D20*B6</f>
        <v>0</v>
      </c>
      <c r="F20" s="84"/>
      <c r="G20" s="84"/>
      <c r="H20" s="135" t="s">
        <v>79</v>
      </c>
      <c r="I20" s="132"/>
      <c r="J20" s="133">
        <f>SUM(E3:E21)+SUM(H4:H7)+SUM(K4:K9)</f>
        <v>12</v>
      </c>
      <c r="K20" s="89"/>
    </row>
    <row r="21" spans="1:11" ht="16" thickBot="1" x14ac:dyDescent="0.4">
      <c r="A21" s="119"/>
      <c r="B21" s="120"/>
      <c r="C21" s="105" t="s">
        <v>58</v>
      </c>
      <c r="D21" s="26">
        <v>0</v>
      </c>
      <c r="E21" s="107">
        <f>D21*B6</f>
        <v>0</v>
      </c>
      <c r="F21" s="121"/>
      <c r="G21" s="121"/>
      <c r="H21" s="120"/>
      <c r="I21" s="121"/>
      <c r="J21" s="121"/>
      <c r="K21" s="122"/>
    </row>
    <row r="22" spans="1:11" x14ac:dyDescent="0.35">
      <c r="C22" s="60"/>
    </row>
    <row r="23" spans="1:11" x14ac:dyDescent="0.35">
      <c r="C23" s="60"/>
    </row>
    <row r="24" spans="1:11" x14ac:dyDescent="0.35">
      <c r="C24" s="60"/>
    </row>
    <row r="25" spans="1:11" x14ac:dyDescent="0.35">
      <c r="A25" s="1" t="s">
        <v>61</v>
      </c>
      <c r="B25" s="123" t="s">
        <v>62</v>
      </c>
      <c r="C25" s="60"/>
    </row>
    <row r="26" spans="1:11" x14ac:dyDescent="0.35">
      <c r="B26" s="123" t="s">
        <v>66</v>
      </c>
      <c r="C26" s="60"/>
    </row>
    <row r="27" spans="1:11" ht="16" thickBot="1" x14ac:dyDescent="0.4">
      <c r="B27" s="123" t="s">
        <v>67</v>
      </c>
      <c r="C27" s="60"/>
    </row>
    <row r="28" spans="1:11" ht="16" thickBot="1" x14ac:dyDescent="0.4">
      <c r="C28" s="60"/>
      <c r="F28" s="110"/>
    </row>
    <row r="29" spans="1:11" x14ac:dyDescent="0.35">
      <c r="C29" s="60"/>
    </row>
    <row r="30" spans="1:11" x14ac:dyDescent="0.35">
      <c r="C30" s="60"/>
    </row>
    <row r="31" spans="1:11" x14ac:dyDescent="0.35">
      <c r="C31" s="60"/>
    </row>
    <row r="32" spans="1:11" x14ac:dyDescent="0.35">
      <c r="C32" s="60"/>
    </row>
    <row r="33" spans="3:3" x14ac:dyDescent="0.35">
      <c r="C33" s="60"/>
    </row>
    <row r="34" spans="3:3" x14ac:dyDescent="0.35">
      <c r="C34" s="60"/>
    </row>
    <row r="35" spans="3:3" x14ac:dyDescent="0.35">
      <c r="C35" s="60"/>
    </row>
    <row r="36" spans="3:3" x14ac:dyDescent="0.35">
      <c r="C36" s="60"/>
    </row>
    <row r="37" spans="3:3" x14ac:dyDescent="0.35">
      <c r="C37" s="60"/>
    </row>
    <row r="38" spans="3:3" x14ac:dyDescent="0.35">
      <c r="C38" s="60"/>
    </row>
    <row r="39" spans="3:3" x14ac:dyDescent="0.35">
      <c r="C39" s="60"/>
    </row>
    <row r="40" spans="3:3" x14ac:dyDescent="0.35">
      <c r="C40" s="60"/>
    </row>
    <row r="41" spans="3:3" x14ac:dyDescent="0.35">
      <c r="C41" s="60"/>
    </row>
    <row r="42" spans="3:3" x14ac:dyDescent="0.35">
      <c r="C42" s="60"/>
    </row>
    <row r="43" spans="3:3" x14ac:dyDescent="0.35">
      <c r="C43" s="60"/>
    </row>
    <row r="44" spans="3:3" x14ac:dyDescent="0.35">
      <c r="C44" s="60"/>
    </row>
    <row r="45" spans="3:3" x14ac:dyDescent="0.35">
      <c r="C45" s="60"/>
    </row>
    <row r="46" spans="3:3" x14ac:dyDescent="0.35">
      <c r="C46" s="60"/>
    </row>
  </sheetData>
  <sheetProtection selectLockedCells="1"/>
  <mergeCells count="4">
    <mergeCell ref="A1:K1"/>
    <mergeCell ref="A7:B7"/>
    <mergeCell ref="A10:B10"/>
    <mergeCell ref="H11:I11"/>
  </mergeCells>
  <pageMargins left="0.7" right="0.7" top="0.75" bottom="0.75" header="0.3" footer="0.3"/>
  <pageSetup orientation="portrait" horizontalDpi="0" verticalDpi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workbookViewId="0">
      <selection activeCell="E14" sqref="E14"/>
    </sheetView>
  </sheetViews>
  <sheetFormatPr defaultColWidth="10.83203125" defaultRowHeight="15.5" x14ac:dyDescent="0.35"/>
  <cols>
    <col min="1" max="1" width="15.75" style="1" customWidth="1"/>
    <col min="2" max="2" width="9" style="1" customWidth="1"/>
    <col min="3" max="3" width="14.1640625" style="5" customWidth="1"/>
    <col min="4" max="4" width="4.4140625" style="5" customWidth="1"/>
    <col min="5" max="5" width="7.25" style="1" customWidth="1"/>
    <col min="6" max="6" width="11.75" style="5" bestFit="1" customWidth="1"/>
    <col min="7" max="7" width="5.75" style="5" customWidth="1"/>
    <col min="8" max="8" width="6.25" style="1" customWidth="1"/>
    <col min="9" max="9" width="12.1640625" style="5" customWidth="1"/>
    <col min="10" max="10" width="3.9140625" style="5" customWidth="1"/>
    <col min="11" max="11" width="6.1640625" style="1" customWidth="1"/>
  </cols>
  <sheetData>
    <row r="1" spans="1:12" ht="19" thickBot="1" x14ac:dyDescent="0.5">
      <c r="A1" s="273" t="s">
        <v>85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2" ht="16" thickBot="1" x14ac:dyDescent="0.4">
      <c r="A2" s="111" t="s">
        <v>24</v>
      </c>
      <c r="B2" s="112" t="s">
        <v>30</v>
      </c>
      <c r="C2" s="113" t="s">
        <v>26</v>
      </c>
      <c r="D2" s="114" t="s">
        <v>32</v>
      </c>
      <c r="E2" s="115" t="s">
        <v>29</v>
      </c>
      <c r="F2" s="116" t="s">
        <v>44</v>
      </c>
      <c r="G2" s="114" t="s">
        <v>32</v>
      </c>
      <c r="H2" s="112" t="s">
        <v>29</v>
      </c>
      <c r="I2" s="117" t="s">
        <v>45</v>
      </c>
      <c r="J2" s="114" t="s">
        <v>36</v>
      </c>
      <c r="K2" s="118" t="s">
        <v>29</v>
      </c>
    </row>
    <row r="3" spans="1:12" x14ac:dyDescent="0.35">
      <c r="A3" s="61" t="s">
        <v>40</v>
      </c>
      <c r="B3" s="62">
        <v>6</v>
      </c>
      <c r="C3" s="63" t="s">
        <v>10</v>
      </c>
      <c r="D3" s="20">
        <v>1</v>
      </c>
      <c r="E3" s="64">
        <f>B6*D3</f>
        <v>2</v>
      </c>
      <c r="F3" s="65" t="s">
        <v>47</v>
      </c>
      <c r="G3" s="7">
        <v>12</v>
      </c>
      <c r="H3" s="66"/>
      <c r="I3" s="10" t="s">
        <v>46</v>
      </c>
      <c r="J3" s="7">
        <v>8</v>
      </c>
      <c r="K3" s="67"/>
    </row>
    <row r="4" spans="1:12" x14ac:dyDescent="0.35">
      <c r="A4" s="68" t="s">
        <v>41</v>
      </c>
      <c r="B4" s="69">
        <v>12</v>
      </c>
      <c r="C4" s="70" t="s">
        <v>11</v>
      </c>
      <c r="D4" s="21">
        <v>1</v>
      </c>
      <c r="E4" s="71">
        <f>D4*B6</f>
        <v>2</v>
      </c>
      <c r="F4" s="72" t="s">
        <v>13</v>
      </c>
      <c r="G4" s="8">
        <v>1</v>
      </c>
      <c r="H4" s="73">
        <f>(G3*B8*G4)/B9</f>
        <v>18</v>
      </c>
      <c r="I4" s="11" t="s">
        <v>17</v>
      </c>
      <c r="J4" s="8">
        <v>1</v>
      </c>
      <c r="K4" s="74">
        <f>(J3*B11*J4)/B12</f>
        <v>8</v>
      </c>
    </row>
    <row r="5" spans="1:12" x14ac:dyDescent="0.35">
      <c r="A5" s="68" t="s">
        <v>25</v>
      </c>
      <c r="B5" s="75">
        <f>(B3*24)/B4</f>
        <v>12</v>
      </c>
      <c r="C5" s="70" t="s">
        <v>12</v>
      </c>
      <c r="D5" s="21">
        <v>0</v>
      </c>
      <c r="E5" s="71">
        <f>D5*B6</f>
        <v>0</v>
      </c>
      <c r="F5" s="72" t="s">
        <v>14</v>
      </c>
      <c r="G5" s="8">
        <v>1</v>
      </c>
      <c r="H5" s="73">
        <f>(G3*B8*G5)/B9</f>
        <v>18</v>
      </c>
      <c r="I5" s="11" t="s">
        <v>20</v>
      </c>
      <c r="J5" s="8">
        <v>0</v>
      </c>
      <c r="K5" s="76">
        <f>(J3*B11*J6)/B12</f>
        <v>0</v>
      </c>
    </row>
    <row r="6" spans="1:12" s="5" customFormat="1" ht="16" thickBot="1" x14ac:dyDescent="0.4">
      <c r="A6" s="77" t="s">
        <v>31</v>
      </c>
      <c r="B6" s="78">
        <f>B5/B3</f>
        <v>2</v>
      </c>
      <c r="C6" s="79" t="s">
        <v>2</v>
      </c>
      <c r="D6" s="22">
        <v>1</v>
      </c>
      <c r="E6" s="80">
        <f>D6*B6</f>
        <v>2</v>
      </c>
      <c r="F6" s="72" t="s">
        <v>15</v>
      </c>
      <c r="G6" s="8">
        <v>0</v>
      </c>
      <c r="H6" s="73">
        <f>(G3*B8*G6)/B9</f>
        <v>0</v>
      </c>
      <c r="I6" s="11" t="s">
        <v>18</v>
      </c>
      <c r="J6" s="8">
        <v>0</v>
      </c>
      <c r="K6" s="74">
        <f>(J3*B11*J6)/B12</f>
        <v>0</v>
      </c>
    </row>
    <row r="7" spans="1:12" ht="16" thickBot="1" x14ac:dyDescent="0.4">
      <c r="A7" s="276" t="s">
        <v>42</v>
      </c>
      <c r="B7" s="277"/>
      <c r="C7" s="79" t="s">
        <v>3</v>
      </c>
      <c r="D7" s="22">
        <v>1</v>
      </c>
      <c r="E7" s="80">
        <f>D7*B6</f>
        <v>2</v>
      </c>
      <c r="F7" s="81" t="s">
        <v>16</v>
      </c>
      <c r="G7" s="9">
        <v>1</v>
      </c>
      <c r="H7" s="82">
        <f>(G3*B8*G7)/B9</f>
        <v>18</v>
      </c>
      <c r="I7" s="11" t="s">
        <v>19</v>
      </c>
      <c r="J7" s="8">
        <v>0</v>
      </c>
      <c r="K7" s="74">
        <f>(J3*B11*J7)/B12</f>
        <v>0</v>
      </c>
      <c r="L7" s="5"/>
    </row>
    <row r="8" spans="1:12" x14ac:dyDescent="0.35">
      <c r="A8" s="83" t="s">
        <v>35</v>
      </c>
      <c r="B8" s="62">
        <v>3</v>
      </c>
      <c r="C8" s="79" t="s">
        <v>4</v>
      </c>
      <c r="D8" s="22">
        <v>1</v>
      </c>
      <c r="E8" s="80">
        <f>D8*B6</f>
        <v>2</v>
      </c>
      <c r="F8" s="17"/>
      <c r="G8" s="17"/>
      <c r="H8" s="85"/>
      <c r="I8" s="11" t="s">
        <v>27</v>
      </c>
      <c r="J8" s="8">
        <v>0</v>
      </c>
      <c r="K8" s="76">
        <f>(J3*B11*J8)/B12</f>
        <v>0</v>
      </c>
      <c r="L8" s="5"/>
    </row>
    <row r="9" spans="1:12" ht="16" thickBot="1" x14ac:dyDescent="0.4">
      <c r="A9" s="77" t="s">
        <v>39</v>
      </c>
      <c r="B9" s="86">
        <v>2</v>
      </c>
      <c r="C9" s="79" t="s">
        <v>5</v>
      </c>
      <c r="D9" s="22">
        <v>1</v>
      </c>
      <c r="E9" s="80">
        <f>D9*B6</f>
        <v>2</v>
      </c>
      <c r="F9" s="17"/>
      <c r="G9" s="84"/>
      <c r="H9" s="87"/>
      <c r="I9" s="12" t="s">
        <v>37</v>
      </c>
      <c r="J9" s="9">
        <v>8</v>
      </c>
      <c r="K9" s="88">
        <f>(J3*B11*J9)/B12</f>
        <v>64</v>
      </c>
      <c r="L9" s="5"/>
    </row>
    <row r="10" spans="1:12" ht="16" thickBot="1" x14ac:dyDescent="0.4">
      <c r="A10" s="276" t="s">
        <v>43</v>
      </c>
      <c r="B10" s="277"/>
      <c r="C10" s="79" t="s">
        <v>6</v>
      </c>
      <c r="D10" s="22">
        <v>1</v>
      </c>
      <c r="E10" s="80">
        <f>D10*B6</f>
        <v>2</v>
      </c>
      <c r="F10" s="17"/>
      <c r="G10" s="84"/>
      <c r="H10" s="87"/>
      <c r="I10" s="84" t="s">
        <v>28</v>
      </c>
      <c r="J10" s="84"/>
      <c r="K10" s="89"/>
      <c r="L10" s="5"/>
    </row>
    <row r="11" spans="1:12" ht="16" thickBot="1" x14ac:dyDescent="0.4">
      <c r="A11" s="83" t="s">
        <v>35</v>
      </c>
      <c r="B11" s="62">
        <v>2</v>
      </c>
      <c r="C11" s="79" t="s">
        <v>23</v>
      </c>
      <c r="D11" s="22">
        <v>1</v>
      </c>
      <c r="E11" s="80">
        <f>D11*B6</f>
        <v>2</v>
      </c>
      <c r="F11" s="17"/>
      <c r="G11" s="84"/>
      <c r="H11" s="278" t="s">
        <v>51</v>
      </c>
      <c r="I11" s="279"/>
      <c r="J11" s="84"/>
      <c r="K11" s="89"/>
    </row>
    <row r="12" spans="1:12" ht="16" thickBot="1" x14ac:dyDescent="0.4">
      <c r="A12" s="90" t="s">
        <v>38</v>
      </c>
      <c r="B12" s="86">
        <v>2</v>
      </c>
      <c r="C12" s="79" t="s">
        <v>7</v>
      </c>
      <c r="D12" s="22">
        <v>1</v>
      </c>
      <c r="E12" s="80">
        <f>D12*B6</f>
        <v>2</v>
      </c>
      <c r="F12" s="84"/>
      <c r="G12" s="84"/>
      <c r="H12" s="91"/>
      <c r="I12" s="92" t="s">
        <v>50</v>
      </c>
      <c r="J12" s="84"/>
      <c r="K12" s="89"/>
    </row>
    <row r="13" spans="1:12" ht="16" thickBot="1" x14ac:dyDescent="0.4">
      <c r="A13" s="93"/>
      <c r="B13" s="87"/>
      <c r="C13" s="79" t="s">
        <v>21</v>
      </c>
      <c r="D13" s="22">
        <v>10</v>
      </c>
      <c r="E13" s="80">
        <f>D13*B6</f>
        <v>20</v>
      </c>
      <c r="F13" s="84"/>
      <c r="G13" s="84"/>
      <c r="H13" s="94"/>
      <c r="I13" s="95" t="s">
        <v>48</v>
      </c>
      <c r="J13" s="84"/>
      <c r="K13" s="89"/>
    </row>
    <row r="14" spans="1:12" ht="16" thickBot="1" x14ac:dyDescent="0.4">
      <c r="A14" s="93"/>
      <c r="B14" s="87"/>
      <c r="C14" s="79" t="s">
        <v>22</v>
      </c>
      <c r="D14" s="22">
        <v>3</v>
      </c>
      <c r="E14" s="80">
        <f>D14*B6</f>
        <v>6</v>
      </c>
      <c r="F14" s="84"/>
      <c r="G14" s="84"/>
      <c r="H14" s="96"/>
      <c r="I14" s="97" t="s">
        <v>49</v>
      </c>
      <c r="J14" s="84"/>
      <c r="K14" s="89"/>
    </row>
    <row r="15" spans="1:12" x14ac:dyDescent="0.35">
      <c r="A15" s="93"/>
      <c r="B15" s="87"/>
      <c r="C15" s="98" t="s">
        <v>33</v>
      </c>
      <c r="D15" s="23">
        <v>1</v>
      </c>
      <c r="E15" s="99">
        <f>D15*B6</f>
        <v>2</v>
      </c>
      <c r="F15" s="84"/>
      <c r="G15" s="84"/>
      <c r="H15" s="87"/>
      <c r="I15" s="84"/>
      <c r="J15" s="84"/>
      <c r="K15" s="89"/>
    </row>
    <row r="16" spans="1:12" ht="16" thickBot="1" x14ac:dyDescent="0.4">
      <c r="A16" s="93"/>
      <c r="B16" s="87"/>
      <c r="C16" s="100" t="s">
        <v>34</v>
      </c>
      <c r="D16" s="24">
        <v>4</v>
      </c>
      <c r="E16" s="101">
        <f>D16*B6</f>
        <v>8</v>
      </c>
      <c r="F16" s="84"/>
      <c r="G16" s="84"/>
      <c r="H16" s="87"/>
      <c r="I16" s="84"/>
      <c r="J16" s="84"/>
      <c r="K16" s="89"/>
    </row>
    <row r="17" spans="1:11" x14ac:dyDescent="0.35">
      <c r="A17" s="93"/>
      <c r="B17" s="87"/>
      <c r="C17" s="102" t="s">
        <v>54</v>
      </c>
      <c r="D17" s="24">
        <v>1</v>
      </c>
      <c r="E17" s="101">
        <f>B6*D17</f>
        <v>2</v>
      </c>
      <c r="F17" s="84"/>
      <c r="G17" s="84"/>
      <c r="H17" s="134" t="s">
        <v>78</v>
      </c>
      <c r="I17" s="131"/>
      <c r="J17" s="127">
        <f>SUM(D3:D21)+SUM(G3:G7)+SUM(J3:J9)</f>
        <v>65</v>
      </c>
      <c r="K17" s="89"/>
    </row>
    <row r="18" spans="1:11" ht="16" thickBot="1" x14ac:dyDescent="0.4">
      <c r="A18" s="93"/>
      <c r="B18" s="87"/>
      <c r="C18" s="103" t="s">
        <v>55</v>
      </c>
      <c r="D18" s="25">
        <v>2</v>
      </c>
      <c r="E18" s="104">
        <f>B6*D18</f>
        <v>4</v>
      </c>
      <c r="F18" s="84"/>
      <c r="G18" s="84"/>
      <c r="H18" s="135" t="s">
        <v>79</v>
      </c>
      <c r="I18" s="132"/>
      <c r="J18" s="130">
        <f>SUM(E3:E21)+SUM(H3:H7)+SUM(K4:K9)</f>
        <v>192</v>
      </c>
      <c r="K18" s="89"/>
    </row>
    <row r="19" spans="1:11" x14ac:dyDescent="0.35">
      <c r="A19" s="93"/>
      <c r="B19" s="87"/>
      <c r="C19" s="102" t="s">
        <v>56</v>
      </c>
      <c r="D19" s="24">
        <v>1</v>
      </c>
      <c r="E19" s="101">
        <f>B6*D19</f>
        <v>2</v>
      </c>
      <c r="F19" s="84"/>
      <c r="G19" s="84"/>
      <c r="H19" s="87"/>
      <c r="I19" s="84"/>
      <c r="J19" s="84"/>
      <c r="K19" s="89"/>
    </row>
    <row r="20" spans="1:11" x14ac:dyDescent="0.35">
      <c r="A20" s="93"/>
      <c r="B20" s="87"/>
      <c r="C20" s="102" t="s">
        <v>57</v>
      </c>
      <c r="D20" s="24">
        <v>1</v>
      </c>
      <c r="E20" s="106">
        <f>D20*B6</f>
        <v>2</v>
      </c>
      <c r="F20" s="84"/>
      <c r="G20" s="84"/>
      <c r="H20" s="87"/>
      <c r="I20" s="84"/>
      <c r="J20" s="84"/>
      <c r="K20" s="89"/>
    </row>
    <row r="21" spans="1:11" ht="16" thickBot="1" x14ac:dyDescent="0.4">
      <c r="A21" s="119"/>
      <c r="B21" s="120"/>
      <c r="C21" s="105" t="s">
        <v>58</v>
      </c>
      <c r="D21" s="26">
        <v>1</v>
      </c>
      <c r="E21" s="107">
        <f>D21*B6</f>
        <v>2</v>
      </c>
      <c r="F21" s="121"/>
      <c r="G21" s="121"/>
      <c r="H21" s="120"/>
      <c r="I21" s="121"/>
      <c r="J21" s="121"/>
      <c r="K21" s="122"/>
    </row>
    <row r="22" spans="1:11" x14ac:dyDescent="0.35">
      <c r="C22" s="60"/>
    </row>
    <row r="23" spans="1:11" x14ac:dyDescent="0.35">
      <c r="C23" s="60"/>
    </row>
    <row r="24" spans="1:11" x14ac:dyDescent="0.35">
      <c r="A24" s="1" t="s">
        <v>61</v>
      </c>
      <c r="B24" s="123" t="s">
        <v>62</v>
      </c>
      <c r="C24" s="60"/>
    </row>
    <row r="25" spans="1:11" x14ac:dyDescent="0.35">
      <c r="B25" s="123" t="s">
        <v>63</v>
      </c>
      <c r="C25" s="60"/>
    </row>
    <row r="26" spans="1:11" x14ac:dyDescent="0.35">
      <c r="B26" s="123" t="s">
        <v>64</v>
      </c>
      <c r="C26" s="60"/>
    </row>
    <row r="27" spans="1:11" ht="16" thickBot="1" x14ac:dyDescent="0.4">
      <c r="B27" s="123" t="s">
        <v>72</v>
      </c>
      <c r="C27" s="60"/>
    </row>
    <row r="28" spans="1:11" ht="16" thickBot="1" x14ac:dyDescent="0.4">
      <c r="B28" s="123" t="s">
        <v>73</v>
      </c>
      <c r="C28" s="60"/>
      <c r="F28" s="110"/>
    </row>
    <row r="29" spans="1:11" x14ac:dyDescent="0.35">
      <c r="B29" s="123"/>
      <c r="C29" s="60"/>
    </row>
    <row r="30" spans="1:11" x14ac:dyDescent="0.35">
      <c r="B30" s="123"/>
      <c r="C30" s="60"/>
    </row>
    <row r="31" spans="1:11" x14ac:dyDescent="0.35">
      <c r="B31" s="123"/>
      <c r="C31" s="60"/>
    </row>
    <row r="32" spans="1:11" x14ac:dyDescent="0.35">
      <c r="B32" s="123"/>
      <c r="C32" s="60"/>
    </row>
    <row r="33" spans="2:3" x14ac:dyDescent="0.35">
      <c r="B33" s="123"/>
      <c r="C33" s="60"/>
    </row>
    <row r="34" spans="2:3" x14ac:dyDescent="0.35">
      <c r="B34" s="123"/>
      <c r="C34" s="60"/>
    </row>
    <row r="35" spans="2:3" x14ac:dyDescent="0.35">
      <c r="B35" s="123"/>
      <c r="C35" s="60"/>
    </row>
    <row r="36" spans="2:3" x14ac:dyDescent="0.35">
      <c r="B36" s="123"/>
      <c r="C36" s="60"/>
    </row>
    <row r="37" spans="2:3" x14ac:dyDescent="0.35">
      <c r="C37" s="60"/>
    </row>
    <row r="38" spans="2:3" x14ac:dyDescent="0.35">
      <c r="C38" s="60"/>
    </row>
    <row r="39" spans="2:3" x14ac:dyDescent="0.35">
      <c r="C39" s="60"/>
    </row>
    <row r="40" spans="2:3" x14ac:dyDescent="0.35">
      <c r="C40" s="60"/>
    </row>
    <row r="41" spans="2:3" x14ac:dyDescent="0.35">
      <c r="C41" s="60"/>
    </row>
    <row r="42" spans="2:3" x14ac:dyDescent="0.35">
      <c r="C42" s="60"/>
    </row>
    <row r="43" spans="2:3" x14ac:dyDescent="0.35">
      <c r="C43" s="60"/>
    </row>
    <row r="44" spans="2:3" x14ac:dyDescent="0.35">
      <c r="C44" s="60"/>
    </row>
    <row r="45" spans="2:3" x14ac:dyDescent="0.35">
      <c r="C45" s="60"/>
    </row>
    <row r="46" spans="2:3" x14ac:dyDescent="0.35">
      <c r="C46" s="60"/>
    </row>
  </sheetData>
  <sheetProtection selectLockedCells="1"/>
  <mergeCells count="4">
    <mergeCell ref="A1:K1"/>
    <mergeCell ref="A7:B7"/>
    <mergeCell ref="A10:B10"/>
    <mergeCell ref="H11:I11"/>
  </mergeCells>
  <pageMargins left="0.7" right="0.7" top="0.75" bottom="0.75" header="0.3" footer="0.3"/>
  <pageSetup orientation="portrait" horizontalDpi="0" verticalDpi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workbookViewId="0">
      <selection activeCell="E14" sqref="E14"/>
    </sheetView>
  </sheetViews>
  <sheetFormatPr defaultColWidth="10.83203125" defaultRowHeight="15.5" x14ac:dyDescent="0.35"/>
  <cols>
    <col min="1" max="1" width="15.75" style="1" customWidth="1"/>
    <col min="2" max="2" width="9" style="1" customWidth="1"/>
    <col min="3" max="3" width="14.1640625" style="5" customWidth="1"/>
    <col min="4" max="4" width="4.4140625" style="5" customWidth="1"/>
    <col min="5" max="5" width="7.25" style="1" customWidth="1"/>
    <col min="6" max="6" width="11.75" style="5" bestFit="1" customWidth="1"/>
    <col min="7" max="7" width="5.75" style="5" customWidth="1"/>
    <col min="8" max="8" width="6.25" style="1" customWidth="1"/>
    <col min="9" max="9" width="12.1640625" style="5" customWidth="1"/>
    <col min="10" max="10" width="3.9140625" style="5" customWidth="1"/>
    <col min="11" max="11" width="6.1640625" style="1" customWidth="1"/>
  </cols>
  <sheetData>
    <row r="1" spans="1:12" ht="19" thickBot="1" x14ac:dyDescent="0.5">
      <c r="A1" s="273" t="s">
        <v>86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2" ht="16" thickBot="1" x14ac:dyDescent="0.4">
      <c r="A2" s="111" t="s">
        <v>24</v>
      </c>
      <c r="B2" s="112" t="s">
        <v>30</v>
      </c>
      <c r="C2" s="113" t="s">
        <v>26</v>
      </c>
      <c r="D2" s="114" t="s">
        <v>32</v>
      </c>
      <c r="E2" s="115" t="s">
        <v>29</v>
      </c>
      <c r="F2" s="116" t="s">
        <v>44</v>
      </c>
      <c r="G2" s="114" t="s">
        <v>32</v>
      </c>
      <c r="H2" s="112" t="s">
        <v>29</v>
      </c>
      <c r="I2" s="117" t="s">
        <v>45</v>
      </c>
      <c r="J2" s="114" t="s">
        <v>36</v>
      </c>
      <c r="K2" s="118" t="s">
        <v>29</v>
      </c>
    </row>
    <row r="3" spans="1:12" x14ac:dyDescent="0.35">
      <c r="A3" s="61" t="s">
        <v>40</v>
      </c>
      <c r="B3" s="62">
        <v>3</v>
      </c>
      <c r="C3" s="63" t="s">
        <v>10</v>
      </c>
      <c r="D3" s="20">
        <v>0</v>
      </c>
      <c r="E3" s="64">
        <f>B6*D3</f>
        <v>0</v>
      </c>
      <c r="F3" s="65" t="s">
        <v>47</v>
      </c>
      <c r="G3" s="7">
        <v>4</v>
      </c>
      <c r="H3" s="66"/>
      <c r="I3" s="10" t="s">
        <v>46</v>
      </c>
      <c r="J3" s="7">
        <v>3</v>
      </c>
      <c r="K3" s="67"/>
    </row>
    <row r="4" spans="1:12" x14ac:dyDescent="0.35">
      <c r="A4" s="68" t="s">
        <v>41</v>
      </c>
      <c r="B4" s="69">
        <v>12</v>
      </c>
      <c r="C4" s="70" t="s">
        <v>11</v>
      </c>
      <c r="D4" s="21">
        <v>0</v>
      </c>
      <c r="E4" s="71">
        <f>D4*B6</f>
        <v>0</v>
      </c>
      <c r="F4" s="72" t="s">
        <v>13</v>
      </c>
      <c r="G4" s="8">
        <v>1</v>
      </c>
      <c r="H4" s="73">
        <f>(G3*B8*G4)/B9</f>
        <v>6</v>
      </c>
      <c r="I4" s="11" t="s">
        <v>17</v>
      </c>
      <c r="J4" s="8">
        <v>1</v>
      </c>
      <c r="K4" s="74">
        <f>(J3*B11*J4)/B12</f>
        <v>3</v>
      </c>
    </row>
    <row r="5" spans="1:12" x14ac:dyDescent="0.35">
      <c r="A5" s="68" t="s">
        <v>25</v>
      </c>
      <c r="B5" s="75">
        <f>(B3*24)/B4</f>
        <v>6</v>
      </c>
      <c r="C5" s="70" t="s">
        <v>12</v>
      </c>
      <c r="D5" s="21">
        <v>1</v>
      </c>
      <c r="E5" s="71">
        <f>D5*B6</f>
        <v>2</v>
      </c>
      <c r="F5" s="72" t="s">
        <v>14</v>
      </c>
      <c r="G5" s="8">
        <v>1</v>
      </c>
      <c r="H5" s="73">
        <f>(G3*B8*G5)/B9</f>
        <v>6</v>
      </c>
      <c r="I5" s="11" t="s">
        <v>20</v>
      </c>
      <c r="J5" s="8">
        <v>0</v>
      </c>
      <c r="K5" s="76">
        <f>(J3*B11*J6)/B12</f>
        <v>0</v>
      </c>
    </row>
    <row r="6" spans="1:12" s="5" customFormat="1" ht="16" thickBot="1" x14ac:dyDescent="0.4">
      <c r="A6" s="77" t="s">
        <v>31</v>
      </c>
      <c r="B6" s="78">
        <f>B5/B3</f>
        <v>2</v>
      </c>
      <c r="C6" s="79" t="s">
        <v>2</v>
      </c>
      <c r="D6" s="22">
        <v>1</v>
      </c>
      <c r="E6" s="80">
        <f>D6*B6</f>
        <v>2</v>
      </c>
      <c r="F6" s="72" t="s">
        <v>15</v>
      </c>
      <c r="G6" s="8">
        <v>0</v>
      </c>
      <c r="H6" s="73">
        <f>(G3*B8*G6)/B9</f>
        <v>0</v>
      </c>
      <c r="I6" s="11" t="s">
        <v>18</v>
      </c>
      <c r="J6" s="8">
        <v>0</v>
      </c>
      <c r="K6" s="74">
        <f>(J3*B11*J6)/B12</f>
        <v>0</v>
      </c>
    </row>
    <row r="7" spans="1:12" ht="16" thickBot="1" x14ac:dyDescent="0.4">
      <c r="A7" s="276" t="s">
        <v>42</v>
      </c>
      <c r="B7" s="277"/>
      <c r="C7" s="79" t="s">
        <v>3</v>
      </c>
      <c r="D7" s="22">
        <v>1</v>
      </c>
      <c r="E7" s="80">
        <f>D7*B6</f>
        <v>2</v>
      </c>
      <c r="F7" s="81" t="s">
        <v>16</v>
      </c>
      <c r="G7" s="9">
        <v>1</v>
      </c>
      <c r="H7" s="82">
        <f>(G3*B8*G7)/B9</f>
        <v>6</v>
      </c>
      <c r="I7" s="11" t="s">
        <v>19</v>
      </c>
      <c r="J7" s="8">
        <v>0</v>
      </c>
      <c r="K7" s="74">
        <f>(J3*B11*J7)/B12</f>
        <v>0</v>
      </c>
      <c r="L7" s="5"/>
    </row>
    <row r="8" spans="1:12" x14ac:dyDescent="0.35">
      <c r="A8" s="83" t="s">
        <v>35</v>
      </c>
      <c r="B8" s="62">
        <v>3</v>
      </c>
      <c r="C8" s="79" t="s">
        <v>4</v>
      </c>
      <c r="D8" s="22">
        <v>1</v>
      </c>
      <c r="E8" s="80">
        <f>D8*B6</f>
        <v>2</v>
      </c>
      <c r="F8" s="17"/>
      <c r="G8" s="17"/>
      <c r="H8" s="85"/>
      <c r="I8" s="11" t="s">
        <v>27</v>
      </c>
      <c r="J8" s="8">
        <v>0</v>
      </c>
      <c r="K8" s="76">
        <f>(J3*B11*J8)/B12</f>
        <v>0</v>
      </c>
      <c r="L8" s="5"/>
    </row>
    <row r="9" spans="1:12" ht="16" thickBot="1" x14ac:dyDescent="0.4">
      <c r="A9" s="77" t="s">
        <v>39</v>
      </c>
      <c r="B9" s="86">
        <v>2</v>
      </c>
      <c r="C9" s="79" t="s">
        <v>5</v>
      </c>
      <c r="D9" s="22">
        <v>1</v>
      </c>
      <c r="E9" s="80">
        <f>D9*B6</f>
        <v>2</v>
      </c>
      <c r="F9" s="17"/>
      <c r="G9" s="84"/>
      <c r="H9" s="87"/>
      <c r="I9" s="12" t="s">
        <v>37</v>
      </c>
      <c r="J9" s="9">
        <v>8</v>
      </c>
      <c r="K9" s="88">
        <f>(J3*B11*J9)/B12</f>
        <v>24</v>
      </c>
      <c r="L9" s="5"/>
    </row>
    <row r="10" spans="1:12" ht="16" thickBot="1" x14ac:dyDescent="0.4">
      <c r="A10" s="276" t="s">
        <v>43</v>
      </c>
      <c r="B10" s="277"/>
      <c r="C10" s="79" t="s">
        <v>6</v>
      </c>
      <c r="D10" s="22">
        <v>1</v>
      </c>
      <c r="E10" s="80">
        <f>D10*B6</f>
        <v>2</v>
      </c>
      <c r="F10" s="17"/>
      <c r="G10" s="84"/>
      <c r="H10" s="87"/>
      <c r="I10" s="84" t="s">
        <v>28</v>
      </c>
      <c r="J10" s="84"/>
      <c r="K10" s="89"/>
      <c r="L10" s="5"/>
    </row>
    <row r="11" spans="1:12" ht="16" thickBot="1" x14ac:dyDescent="0.4">
      <c r="A11" s="83" t="s">
        <v>35</v>
      </c>
      <c r="B11" s="62">
        <v>2</v>
      </c>
      <c r="C11" s="79" t="s">
        <v>23</v>
      </c>
      <c r="D11" s="22">
        <v>1</v>
      </c>
      <c r="E11" s="80">
        <f>D11*B6</f>
        <v>2</v>
      </c>
      <c r="F11" s="17"/>
      <c r="G11" s="84"/>
      <c r="H11" s="278" t="s">
        <v>51</v>
      </c>
      <c r="I11" s="279"/>
      <c r="J11" s="84"/>
      <c r="K11" s="89"/>
    </row>
    <row r="12" spans="1:12" ht="16" thickBot="1" x14ac:dyDescent="0.4">
      <c r="A12" s="90" t="s">
        <v>38</v>
      </c>
      <c r="B12" s="86">
        <v>2</v>
      </c>
      <c r="C12" s="79" t="s">
        <v>7</v>
      </c>
      <c r="D12" s="22">
        <v>1</v>
      </c>
      <c r="E12" s="80">
        <f>D12*B6</f>
        <v>2</v>
      </c>
      <c r="F12" s="84"/>
      <c r="G12" s="84"/>
      <c r="H12" s="91"/>
      <c r="I12" s="92" t="s">
        <v>50</v>
      </c>
      <c r="J12" s="84"/>
      <c r="K12" s="89"/>
    </row>
    <row r="13" spans="1:12" ht="16" thickBot="1" x14ac:dyDescent="0.4">
      <c r="A13" s="93"/>
      <c r="B13" s="87"/>
      <c r="C13" s="79" t="s">
        <v>21</v>
      </c>
      <c r="D13" s="22">
        <v>10</v>
      </c>
      <c r="E13" s="80">
        <f>D13*B6</f>
        <v>20</v>
      </c>
      <c r="F13" s="84"/>
      <c r="G13" s="84"/>
      <c r="H13" s="94"/>
      <c r="I13" s="95" t="s">
        <v>48</v>
      </c>
      <c r="J13" s="84"/>
      <c r="K13" s="89"/>
    </row>
    <row r="14" spans="1:12" ht="16" thickBot="1" x14ac:dyDescent="0.4">
      <c r="A14" s="93"/>
      <c r="B14" s="87"/>
      <c r="C14" s="79" t="s">
        <v>22</v>
      </c>
      <c r="D14" s="22">
        <v>4</v>
      </c>
      <c r="E14" s="80">
        <f>D14*B6</f>
        <v>8</v>
      </c>
      <c r="F14" s="84"/>
      <c r="G14" s="84"/>
      <c r="H14" s="96"/>
      <c r="I14" s="97" t="s">
        <v>49</v>
      </c>
      <c r="J14" s="84"/>
      <c r="K14" s="89"/>
    </row>
    <row r="15" spans="1:12" x14ac:dyDescent="0.35">
      <c r="A15" s="93"/>
      <c r="B15" s="87"/>
      <c r="C15" s="98" t="s">
        <v>33</v>
      </c>
      <c r="D15" s="23">
        <v>1</v>
      </c>
      <c r="E15" s="99">
        <f>D15*B6</f>
        <v>2</v>
      </c>
      <c r="F15" s="84"/>
      <c r="G15" s="84"/>
      <c r="H15" s="87"/>
      <c r="I15" s="84"/>
      <c r="J15" s="84"/>
      <c r="K15" s="89"/>
    </row>
    <row r="16" spans="1:12" x14ac:dyDescent="0.35">
      <c r="A16" s="93"/>
      <c r="B16" s="87"/>
      <c r="C16" s="100" t="s">
        <v>34</v>
      </c>
      <c r="D16" s="24">
        <v>4</v>
      </c>
      <c r="E16" s="101">
        <f>D16*B6</f>
        <v>8</v>
      </c>
      <c r="F16" s="84"/>
      <c r="G16" s="84"/>
      <c r="H16" s="87"/>
      <c r="I16" s="84"/>
      <c r="J16" s="84"/>
      <c r="K16" s="89"/>
    </row>
    <row r="17" spans="1:11" ht="16" thickBot="1" x14ac:dyDescent="0.4">
      <c r="A17" s="93"/>
      <c r="B17" s="87"/>
      <c r="C17" s="102" t="s">
        <v>54</v>
      </c>
      <c r="D17" s="24">
        <v>1</v>
      </c>
      <c r="E17" s="101">
        <f>B6*D17</f>
        <v>2</v>
      </c>
      <c r="F17" s="84"/>
      <c r="G17" s="84"/>
      <c r="H17" s="87"/>
      <c r="I17" s="84"/>
      <c r="J17" s="84"/>
      <c r="K17" s="89"/>
    </row>
    <row r="18" spans="1:11" x14ac:dyDescent="0.35">
      <c r="A18" s="93"/>
      <c r="B18" s="87"/>
      <c r="C18" s="103" t="s">
        <v>55</v>
      </c>
      <c r="D18" s="25">
        <v>2</v>
      </c>
      <c r="E18" s="104">
        <f>B6*D18</f>
        <v>4</v>
      </c>
      <c r="F18" s="84"/>
      <c r="G18" s="84"/>
      <c r="H18" s="134" t="s">
        <v>78</v>
      </c>
      <c r="I18" s="131"/>
      <c r="J18" s="127">
        <f>SUM(D3:D21)+SUM(G3:G7)+SUM(J3:J9)</f>
        <v>51</v>
      </c>
      <c r="K18" s="89"/>
    </row>
    <row r="19" spans="1:11" ht="16" thickBot="1" x14ac:dyDescent="0.4">
      <c r="A19" s="93"/>
      <c r="B19" s="87"/>
      <c r="C19" s="102" t="s">
        <v>56</v>
      </c>
      <c r="D19" s="24">
        <v>0</v>
      </c>
      <c r="E19" s="101">
        <f>B6*D19</f>
        <v>0</v>
      </c>
      <c r="F19" s="84"/>
      <c r="G19" s="84"/>
      <c r="H19" s="135" t="s">
        <v>79</v>
      </c>
      <c r="I19" s="132"/>
      <c r="J19" s="130">
        <f>SUM(E3:E21)+SUM(H4:H7)+SUM(K4:K9)</f>
        <v>109</v>
      </c>
      <c r="K19" s="89"/>
    </row>
    <row r="20" spans="1:11" x14ac:dyDescent="0.35">
      <c r="A20" s="93"/>
      <c r="B20" s="87"/>
      <c r="C20" s="102" t="s">
        <v>57</v>
      </c>
      <c r="D20" s="24">
        <v>1</v>
      </c>
      <c r="E20" s="106">
        <f>D20*B6</f>
        <v>2</v>
      </c>
      <c r="F20" s="84"/>
      <c r="G20" s="84"/>
      <c r="H20" s="87"/>
      <c r="I20" s="84"/>
      <c r="J20" s="84"/>
      <c r="K20" s="89"/>
    </row>
    <row r="21" spans="1:11" ht="16" thickBot="1" x14ac:dyDescent="0.4">
      <c r="A21" s="119"/>
      <c r="B21" s="120"/>
      <c r="C21" s="105" t="s">
        <v>58</v>
      </c>
      <c r="D21" s="26">
        <v>1</v>
      </c>
      <c r="E21" s="107">
        <f>D21*B6</f>
        <v>2</v>
      </c>
      <c r="F21" s="121"/>
      <c r="G21" s="121"/>
      <c r="H21" s="120"/>
      <c r="I21" s="121"/>
      <c r="J21" s="121"/>
      <c r="K21" s="122"/>
    </row>
    <row r="22" spans="1:11" x14ac:dyDescent="0.35">
      <c r="C22" s="60"/>
    </row>
    <row r="23" spans="1:11" x14ac:dyDescent="0.35">
      <c r="C23" s="60"/>
    </row>
    <row r="24" spans="1:11" x14ac:dyDescent="0.35">
      <c r="A24" s="1" t="s">
        <v>61</v>
      </c>
      <c r="B24" s="123" t="s">
        <v>62</v>
      </c>
      <c r="C24" s="60"/>
    </row>
    <row r="25" spans="1:11" x14ac:dyDescent="0.35">
      <c r="B25" s="123" t="s">
        <v>65</v>
      </c>
      <c r="C25" s="60"/>
    </row>
    <row r="26" spans="1:11" x14ac:dyDescent="0.35">
      <c r="B26" s="123" t="s">
        <v>64</v>
      </c>
      <c r="C26" s="60"/>
    </row>
    <row r="27" spans="1:11" ht="16" thickBot="1" x14ac:dyDescent="0.4">
      <c r="B27" s="123" t="s">
        <v>72</v>
      </c>
      <c r="C27" s="60"/>
    </row>
    <row r="28" spans="1:11" ht="16" thickBot="1" x14ac:dyDescent="0.4">
      <c r="B28" s="123" t="s">
        <v>73</v>
      </c>
      <c r="C28" s="60"/>
      <c r="F28" s="110"/>
    </row>
    <row r="29" spans="1:11" x14ac:dyDescent="0.35">
      <c r="C29" s="60"/>
    </row>
    <row r="30" spans="1:11" x14ac:dyDescent="0.35">
      <c r="C30" s="60"/>
    </row>
    <row r="31" spans="1:11" x14ac:dyDescent="0.35">
      <c r="C31" s="60"/>
    </row>
    <row r="32" spans="1:11" x14ac:dyDescent="0.35">
      <c r="C32" s="60"/>
    </row>
    <row r="33" spans="3:3" x14ac:dyDescent="0.35">
      <c r="C33" s="60"/>
    </row>
    <row r="34" spans="3:3" x14ac:dyDescent="0.35">
      <c r="C34" s="60"/>
    </row>
    <row r="35" spans="3:3" x14ac:dyDescent="0.35">
      <c r="C35" s="60"/>
    </row>
    <row r="36" spans="3:3" x14ac:dyDescent="0.35">
      <c r="C36" s="60"/>
    </row>
    <row r="37" spans="3:3" x14ac:dyDescent="0.35">
      <c r="C37" s="60"/>
    </row>
    <row r="38" spans="3:3" x14ac:dyDescent="0.35">
      <c r="C38" s="60"/>
    </row>
    <row r="39" spans="3:3" x14ac:dyDescent="0.35">
      <c r="C39" s="60"/>
    </row>
    <row r="40" spans="3:3" x14ac:dyDescent="0.35">
      <c r="C40" s="60"/>
    </row>
    <row r="41" spans="3:3" x14ac:dyDescent="0.35">
      <c r="C41" s="60"/>
    </row>
    <row r="42" spans="3:3" x14ac:dyDescent="0.35">
      <c r="C42" s="60"/>
    </row>
    <row r="43" spans="3:3" x14ac:dyDescent="0.35">
      <c r="C43" s="60"/>
    </row>
    <row r="44" spans="3:3" x14ac:dyDescent="0.35">
      <c r="C44" s="60"/>
    </row>
    <row r="45" spans="3:3" x14ac:dyDescent="0.35">
      <c r="C45" s="60"/>
    </row>
    <row r="46" spans="3:3" x14ac:dyDescent="0.35">
      <c r="C46" s="60"/>
    </row>
  </sheetData>
  <sheetProtection selectLockedCells="1"/>
  <mergeCells count="4">
    <mergeCell ref="A1:K1"/>
    <mergeCell ref="A7:B7"/>
    <mergeCell ref="A10:B10"/>
    <mergeCell ref="H11:I11"/>
  </mergeCells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workbookViewId="0">
      <selection activeCell="E14" sqref="E14"/>
    </sheetView>
  </sheetViews>
  <sheetFormatPr defaultColWidth="10.83203125" defaultRowHeight="15.5" x14ac:dyDescent="0.35"/>
  <cols>
    <col min="1" max="1" width="15.75" style="1" customWidth="1"/>
    <col min="2" max="2" width="9" style="1" customWidth="1"/>
    <col min="3" max="3" width="14.1640625" style="5" customWidth="1"/>
    <col min="4" max="4" width="4.4140625" style="5" customWidth="1"/>
    <col min="5" max="5" width="7.25" style="1" customWidth="1"/>
    <col min="6" max="6" width="11.75" style="5" bestFit="1" customWidth="1"/>
    <col min="7" max="7" width="5.75" style="5" customWidth="1"/>
    <col min="8" max="8" width="6.25" style="1" customWidth="1"/>
    <col min="9" max="9" width="12.1640625" style="5" customWidth="1"/>
    <col min="10" max="10" width="3.9140625" style="5" customWidth="1"/>
    <col min="11" max="11" width="6.1640625" style="1" customWidth="1"/>
  </cols>
  <sheetData>
    <row r="1" spans="1:12" ht="19" thickBot="1" x14ac:dyDescent="0.5">
      <c r="A1" s="273" t="s">
        <v>77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2" ht="16" thickBot="1" x14ac:dyDescent="0.4">
      <c r="A2" s="111" t="s">
        <v>24</v>
      </c>
      <c r="B2" s="112" t="s">
        <v>30</v>
      </c>
      <c r="C2" s="113" t="s">
        <v>26</v>
      </c>
      <c r="D2" s="114" t="s">
        <v>32</v>
      </c>
      <c r="E2" s="115" t="s">
        <v>29</v>
      </c>
      <c r="F2" s="116" t="s">
        <v>44</v>
      </c>
      <c r="G2" s="114" t="s">
        <v>32</v>
      </c>
      <c r="H2" s="112" t="s">
        <v>29</v>
      </c>
      <c r="I2" s="117" t="s">
        <v>45</v>
      </c>
      <c r="J2" s="114" t="s">
        <v>36</v>
      </c>
      <c r="K2" s="118" t="s">
        <v>29</v>
      </c>
    </row>
    <row r="3" spans="1:12" x14ac:dyDescent="0.35">
      <c r="A3" s="61" t="s">
        <v>40</v>
      </c>
      <c r="B3" s="62">
        <v>3</v>
      </c>
      <c r="C3" s="63" t="s">
        <v>10</v>
      </c>
      <c r="D3" s="20">
        <v>0</v>
      </c>
      <c r="E3" s="64">
        <f>B6*D3</f>
        <v>0</v>
      </c>
      <c r="F3" s="65" t="s">
        <v>47</v>
      </c>
      <c r="G3" s="7">
        <v>3</v>
      </c>
      <c r="H3" s="66"/>
      <c r="I3" s="10" t="s">
        <v>46</v>
      </c>
      <c r="J3" s="7">
        <v>4</v>
      </c>
      <c r="K3" s="67"/>
    </row>
    <row r="4" spans="1:12" x14ac:dyDescent="0.35">
      <c r="A4" s="68" t="s">
        <v>41</v>
      </c>
      <c r="B4" s="69">
        <v>12</v>
      </c>
      <c r="C4" s="70" t="s">
        <v>11</v>
      </c>
      <c r="D4" s="21">
        <v>1</v>
      </c>
      <c r="E4" s="71">
        <f>D4*B6</f>
        <v>2</v>
      </c>
      <c r="F4" s="72" t="s">
        <v>13</v>
      </c>
      <c r="G4" s="8">
        <v>1</v>
      </c>
      <c r="H4" s="73">
        <f>(G3*B8*G4)/B9</f>
        <v>4.5</v>
      </c>
      <c r="I4" s="11" t="s">
        <v>17</v>
      </c>
      <c r="J4" s="8">
        <v>1</v>
      </c>
      <c r="K4" s="74">
        <f>(J3*B11*J4)/B12</f>
        <v>4</v>
      </c>
    </row>
    <row r="5" spans="1:12" x14ac:dyDescent="0.35">
      <c r="A5" s="68" t="s">
        <v>25</v>
      </c>
      <c r="B5" s="75">
        <f>(B3*24)/B4</f>
        <v>6</v>
      </c>
      <c r="C5" s="70" t="s">
        <v>12</v>
      </c>
      <c r="D5" s="21">
        <v>1</v>
      </c>
      <c r="E5" s="71">
        <f>D5*B6</f>
        <v>2</v>
      </c>
      <c r="F5" s="72" t="s">
        <v>14</v>
      </c>
      <c r="G5" s="8">
        <v>1</v>
      </c>
      <c r="H5" s="73">
        <f>(G3*B8*G5)/B9</f>
        <v>4.5</v>
      </c>
      <c r="I5" s="11" t="s">
        <v>20</v>
      </c>
      <c r="J5" s="8">
        <v>1</v>
      </c>
      <c r="K5" s="76">
        <f>(J3*B11*J6)/B12</f>
        <v>8</v>
      </c>
    </row>
    <row r="6" spans="1:12" s="5" customFormat="1" ht="16" thickBot="1" x14ac:dyDescent="0.4">
      <c r="A6" s="77" t="s">
        <v>31</v>
      </c>
      <c r="B6" s="78">
        <f>B5/B3</f>
        <v>2</v>
      </c>
      <c r="C6" s="79" t="s">
        <v>2</v>
      </c>
      <c r="D6" s="22">
        <v>1</v>
      </c>
      <c r="E6" s="80">
        <f>D6*B6</f>
        <v>2</v>
      </c>
      <c r="F6" s="72" t="s">
        <v>15</v>
      </c>
      <c r="G6" s="8">
        <v>1</v>
      </c>
      <c r="H6" s="73">
        <f>(G3*B8*G6)/B9</f>
        <v>4.5</v>
      </c>
      <c r="I6" s="11" t="s">
        <v>18</v>
      </c>
      <c r="J6" s="8">
        <v>2</v>
      </c>
      <c r="K6" s="74">
        <f>(J3*B11*J6)/B12</f>
        <v>8</v>
      </c>
    </row>
    <row r="7" spans="1:12" ht="16" thickBot="1" x14ac:dyDescent="0.4">
      <c r="A7" s="276" t="s">
        <v>42</v>
      </c>
      <c r="B7" s="277"/>
      <c r="C7" s="79" t="s">
        <v>3</v>
      </c>
      <c r="D7" s="22">
        <v>1</v>
      </c>
      <c r="E7" s="80">
        <f>D7*B6</f>
        <v>2</v>
      </c>
      <c r="F7" s="81" t="s">
        <v>16</v>
      </c>
      <c r="G7" s="9">
        <v>0</v>
      </c>
      <c r="H7" s="82">
        <f>(G3*B8*G7)/B9</f>
        <v>0</v>
      </c>
      <c r="I7" s="11" t="s">
        <v>19</v>
      </c>
      <c r="J7" s="8">
        <v>3</v>
      </c>
      <c r="K7" s="74">
        <f>(J3*B11*J7)/B12</f>
        <v>12</v>
      </c>
      <c r="L7" s="5"/>
    </row>
    <row r="8" spans="1:12" x14ac:dyDescent="0.35">
      <c r="A8" s="83" t="s">
        <v>35</v>
      </c>
      <c r="B8" s="62">
        <v>3</v>
      </c>
      <c r="C8" s="79" t="s">
        <v>4</v>
      </c>
      <c r="D8" s="22">
        <v>1</v>
      </c>
      <c r="E8" s="80">
        <f>D8*B6</f>
        <v>2</v>
      </c>
      <c r="F8" s="17"/>
      <c r="G8" s="17"/>
      <c r="H8" s="85"/>
      <c r="I8" s="11" t="s">
        <v>27</v>
      </c>
      <c r="J8" s="8">
        <v>0</v>
      </c>
      <c r="K8" s="76">
        <f>(J3*B11*J8)/B12</f>
        <v>0</v>
      </c>
      <c r="L8" s="5"/>
    </row>
    <row r="9" spans="1:12" ht="16" thickBot="1" x14ac:dyDescent="0.4">
      <c r="A9" s="77" t="s">
        <v>39</v>
      </c>
      <c r="B9" s="86">
        <v>2</v>
      </c>
      <c r="C9" s="79" t="s">
        <v>5</v>
      </c>
      <c r="D9" s="22">
        <v>1</v>
      </c>
      <c r="E9" s="80">
        <f>D9*B6</f>
        <v>2</v>
      </c>
      <c r="F9" s="17"/>
      <c r="G9" s="84"/>
      <c r="H9" s="87"/>
      <c r="I9" s="12" t="s">
        <v>37</v>
      </c>
      <c r="J9" s="9">
        <v>0</v>
      </c>
      <c r="K9" s="88">
        <f>(J3*B11*J9)/B12</f>
        <v>0</v>
      </c>
      <c r="L9" s="5"/>
    </row>
    <row r="10" spans="1:12" ht="16" thickBot="1" x14ac:dyDescent="0.4">
      <c r="A10" s="276" t="s">
        <v>43</v>
      </c>
      <c r="B10" s="277"/>
      <c r="C10" s="79" t="s">
        <v>6</v>
      </c>
      <c r="D10" s="22">
        <v>1</v>
      </c>
      <c r="E10" s="80">
        <f>D10*B6</f>
        <v>2</v>
      </c>
      <c r="F10" s="17"/>
      <c r="G10" s="84"/>
      <c r="H10" s="87"/>
      <c r="I10" s="84" t="s">
        <v>28</v>
      </c>
      <c r="J10" s="84"/>
      <c r="K10" s="89"/>
      <c r="L10" s="5"/>
    </row>
    <row r="11" spans="1:12" ht="16" thickBot="1" x14ac:dyDescent="0.4">
      <c r="A11" s="83" t="s">
        <v>35</v>
      </c>
      <c r="B11" s="62">
        <v>2</v>
      </c>
      <c r="C11" s="79" t="s">
        <v>23</v>
      </c>
      <c r="D11" s="22">
        <v>1</v>
      </c>
      <c r="E11" s="80">
        <f>D11*B6</f>
        <v>2</v>
      </c>
      <c r="F11" s="17"/>
      <c r="G11" s="84"/>
      <c r="H11" s="278" t="s">
        <v>51</v>
      </c>
      <c r="I11" s="279"/>
      <c r="J11" s="84"/>
      <c r="K11" s="89"/>
    </row>
    <row r="12" spans="1:12" ht="16" thickBot="1" x14ac:dyDescent="0.4">
      <c r="A12" s="90" t="s">
        <v>38</v>
      </c>
      <c r="B12" s="86">
        <v>2</v>
      </c>
      <c r="C12" s="79" t="s">
        <v>7</v>
      </c>
      <c r="D12" s="22">
        <v>1</v>
      </c>
      <c r="E12" s="80">
        <f>D12*B6</f>
        <v>2</v>
      </c>
      <c r="F12" s="84"/>
      <c r="G12" s="84"/>
      <c r="H12" s="91"/>
      <c r="I12" s="92" t="s">
        <v>50</v>
      </c>
      <c r="J12" s="84"/>
      <c r="K12" s="89"/>
    </row>
    <row r="13" spans="1:12" ht="16" thickBot="1" x14ac:dyDescent="0.4">
      <c r="A13" s="93"/>
      <c r="B13" s="87"/>
      <c r="C13" s="79" t="s">
        <v>21</v>
      </c>
      <c r="D13" s="22">
        <v>6</v>
      </c>
      <c r="E13" s="80">
        <f>D13*B6</f>
        <v>12</v>
      </c>
      <c r="F13" s="84"/>
      <c r="G13" s="84"/>
      <c r="H13" s="94"/>
      <c r="I13" s="95" t="s">
        <v>48</v>
      </c>
      <c r="J13" s="84"/>
      <c r="K13" s="89"/>
    </row>
    <row r="14" spans="1:12" ht="16" thickBot="1" x14ac:dyDescent="0.4">
      <c r="A14" s="93"/>
      <c r="B14" s="87"/>
      <c r="C14" s="79" t="s">
        <v>22</v>
      </c>
      <c r="D14" s="22">
        <v>4</v>
      </c>
      <c r="E14" s="80">
        <f>D14*B6</f>
        <v>8</v>
      </c>
      <c r="F14" s="84"/>
      <c r="G14" s="84"/>
      <c r="H14" s="96"/>
      <c r="I14" s="97" t="s">
        <v>49</v>
      </c>
      <c r="J14" s="84"/>
      <c r="K14" s="89"/>
    </row>
    <row r="15" spans="1:12" x14ac:dyDescent="0.35">
      <c r="A15" s="93"/>
      <c r="B15" s="87"/>
      <c r="C15" s="98" t="s">
        <v>33</v>
      </c>
      <c r="D15" s="23">
        <v>1</v>
      </c>
      <c r="E15" s="99">
        <f>D15*B6</f>
        <v>2</v>
      </c>
      <c r="F15" s="84"/>
      <c r="G15" s="84"/>
      <c r="H15" s="87"/>
      <c r="I15" s="84"/>
      <c r="J15" s="84"/>
      <c r="K15" s="89"/>
    </row>
    <row r="16" spans="1:12" x14ac:dyDescent="0.35">
      <c r="A16" s="93"/>
      <c r="B16" s="87"/>
      <c r="C16" s="100" t="s">
        <v>34</v>
      </c>
      <c r="D16" s="24">
        <v>4</v>
      </c>
      <c r="E16" s="101">
        <f>D16*B6</f>
        <v>8</v>
      </c>
      <c r="F16" s="84"/>
      <c r="G16" s="84"/>
      <c r="H16" s="87"/>
      <c r="I16" s="84"/>
      <c r="J16" s="84"/>
      <c r="K16" s="89"/>
    </row>
    <row r="17" spans="1:11" x14ac:dyDescent="0.35">
      <c r="A17" s="93"/>
      <c r="B17" s="87"/>
      <c r="C17" s="102" t="s">
        <v>54</v>
      </c>
      <c r="D17" s="24">
        <v>1</v>
      </c>
      <c r="E17" s="101">
        <f>B6*D17</f>
        <v>2</v>
      </c>
      <c r="F17" s="84"/>
      <c r="G17" s="84"/>
      <c r="H17" s="87"/>
      <c r="I17" s="84"/>
      <c r="J17" s="84"/>
      <c r="K17" s="89"/>
    </row>
    <row r="18" spans="1:11" ht="16" thickBot="1" x14ac:dyDescent="0.4">
      <c r="A18" s="93"/>
      <c r="B18" s="87"/>
      <c r="C18" s="103" t="s">
        <v>55</v>
      </c>
      <c r="D18" s="25">
        <v>2</v>
      </c>
      <c r="E18" s="104">
        <f>B6*D18</f>
        <v>4</v>
      </c>
      <c r="F18" s="84"/>
      <c r="G18" s="84"/>
      <c r="H18" s="87"/>
      <c r="I18" s="84"/>
      <c r="J18" s="84"/>
      <c r="K18" s="89"/>
    </row>
    <row r="19" spans="1:11" x14ac:dyDescent="0.35">
      <c r="A19" s="93"/>
      <c r="B19" s="87"/>
      <c r="C19" s="102" t="s">
        <v>56</v>
      </c>
      <c r="D19" s="24">
        <v>0</v>
      </c>
      <c r="E19" s="101">
        <f>B6*D19</f>
        <v>0</v>
      </c>
      <c r="F19" s="84"/>
      <c r="G19" s="84"/>
      <c r="H19" s="125" t="s">
        <v>78</v>
      </c>
      <c r="I19" s="126"/>
      <c r="J19" s="127">
        <f>SUM(D3:D21)+SUM(G3:G7)+SUM(J3:J9)</f>
        <v>46</v>
      </c>
      <c r="K19" s="89"/>
    </row>
    <row r="20" spans="1:11" ht="16" thickBot="1" x14ac:dyDescent="0.4">
      <c r="A20" s="93"/>
      <c r="B20" s="87"/>
      <c r="C20" s="102" t="s">
        <v>57</v>
      </c>
      <c r="D20" s="24">
        <v>1</v>
      </c>
      <c r="E20" s="106">
        <f>D20*B6</f>
        <v>2</v>
      </c>
      <c r="F20" s="84"/>
      <c r="G20" s="84"/>
      <c r="H20" s="128" t="s">
        <v>79</v>
      </c>
      <c r="I20" s="129"/>
      <c r="J20" s="130">
        <f>SUM(E3:E21)+SUM(H4:H7)+SUM(K4:K9)</f>
        <v>103.5</v>
      </c>
      <c r="K20" s="89"/>
    </row>
    <row r="21" spans="1:11" ht="16" thickBot="1" x14ac:dyDescent="0.4">
      <c r="A21" s="119"/>
      <c r="B21" s="120"/>
      <c r="C21" s="105" t="s">
        <v>58</v>
      </c>
      <c r="D21" s="26">
        <v>1</v>
      </c>
      <c r="E21" s="107">
        <f>D21*B6</f>
        <v>2</v>
      </c>
      <c r="F21" s="121"/>
      <c r="G21" s="121"/>
      <c r="H21" s="120"/>
      <c r="I21" s="121"/>
      <c r="J21" s="121"/>
      <c r="K21" s="122"/>
    </row>
    <row r="22" spans="1:11" x14ac:dyDescent="0.35">
      <c r="C22" s="60"/>
    </row>
    <row r="23" spans="1:11" x14ac:dyDescent="0.35">
      <c r="A23" s="1" t="s">
        <v>61</v>
      </c>
      <c r="B23" s="123" t="s">
        <v>62</v>
      </c>
      <c r="C23" s="60"/>
    </row>
    <row r="24" spans="1:11" x14ac:dyDescent="0.35">
      <c r="B24" s="123" t="s">
        <v>65</v>
      </c>
      <c r="C24" s="60"/>
    </row>
    <row r="25" spans="1:11" x14ac:dyDescent="0.35">
      <c r="B25" s="123" t="s">
        <v>64</v>
      </c>
      <c r="C25" s="60"/>
    </row>
    <row r="26" spans="1:11" x14ac:dyDescent="0.35">
      <c r="B26" s="123" t="s">
        <v>80</v>
      </c>
      <c r="C26" s="60"/>
    </row>
    <row r="27" spans="1:11" ht="16" thickBot="1" x14ac:dyDescent="0.4">
      <c r="B27" s="123" t="s">
        <v>73</v>
      </c>
      <c r="C27" s="60"/>
    </row>
    <row r="28" spans="1:11" ht="16" thickBot="1" x14ac:dyDescent="0.4">
      <c r="C28" s="60"/>
      <c r="F28" s="110"/>
    </row>
    <row r="29" spans="1:11" x14ac:dyDescent="0.35">
      <c r="C29" s="60"/>
    </row>
    <row r="30" spans="1:11" x14ac:dyDescent="0.35">
      <c r="C30" s="60"/>
    </row>
    <row r="31" spans="1:11" x14ac:dyDescent="0.35">
      <c r="C31" s="60"/>
    </row>
    <row r="32" spans="1:11" x14ac:dyDescent="0.35">
      <c r="C32" s="60"/>
    </row>
    <row r="33" spans="3:3" x14ac:dyDescent="0.35">
      <c r="C33" s="60"/>
    </row>
    <row r="34" spans="3:3" x14ac:dyDescent="0.35">
      <c r="C34" s="60"/>
    </row>
    <row r="35" spans="3:3" x14ac:dyDescent="0.35">
      <c r="C35" s="60"/>
    </row>
    <row r="36" spans="3:3" x14ac:dyDescent="0.35">
      <c r="C36" s="60"/>
    </row>
    <row r="37" spans="3:3" x14ac:dyDescent="0.35">
      <c r="C37" s="60"/>
    </row>
    <row r="38" spans="3:3" x14ac:dyDescent="0.35">
      <c r="C38" s="60"/>
    </row>
    <row r="39" spans="3:3" x14ac:dyDescent="0.35">
      <c r="C39" s="60"/>
    </row>
    <row r="40" spans="3:3" x14ac:dyDescent="0.35">
      <c r="C40" s="60"/>
    </row>
    <row r="41" spans="3:3" x14ac:dyDescent="0.35">
      <c r="C41" s="60"/>
    </row>
    <row r="42" spans="3:3" x14ac:dyDescent="0.35">
      <c r="C42" s="60"/>
    </row>
    <row r="43" spans="3:3" x14ac:dyDescent="0.35">
      <c r="C43" s="60"/>
    </row>
    <row r="44" spans="3:3" x14ac:dyDescent="0.35">
      <c r="C44" s="60"/>
    </row>
    <row r="45" spans="3:3" x14ac:dyDescent="0.35">
      <c r="C45" s="60"/>
    </row>
    <row r="46" spans="3:3" x14ac:dyDescent="0.35">
      <c r="C46" s="60"/>
    </row>
  </sheetData>
  <sheetProtection selectLockedCells="1"/>
  <mergeCells count="4">
    <mergeCell ref="A1:K1"/>
    <mergeCell ref="A7:B7"/>
    <mergeCell ref="A10:B10"/>
    <mergeCell ref="H11:I11"/>
  </mergeCells>
  <pageMargins left="0.7" right="0.7" top="0.75" bottom="0.75" header="0.3" footer="0.3"/>
  <pageSetup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zoomScale="99" workbookViewId="0">
      <selection activeCell="C37" sqref="C37"/>
    </sheetView>
  </sheetViews>
  <sheetFormatPr defaultColWidth="8.83203125" defaultRowHeight="15.5" x14ac:dyDescent="0.35"/>
  <cols>
    <col min="1" max="1" width="40.33203125" style="155" customWidth="1"/>
    <col min="2" max="2" width="10.58203125" style="155" customWidth="1"/>
    <col min="3" max="3" width="14.08203125" style="1" customWidth="1"/>
    <col min="4" max="4" width="12.1640625" customWidth="1"/>
    <col min="5" max="5" width="14.08203125" style="155" customWidth="1"/>
    <col min="6" max="6" width="12" customWidth="1"/>
  </cols>
  <sheetData>
    <row r="1" spans="1:6" s="159" customFormat="1" ht="31.5" thickBot="1" x14ac:dyDescent="0.4">
      <c r="A1" s="160" t="s">
        <v>0</v>
      </c>
      <c r="B1" s="161">
        <v>42825</v>
      </c>
      <c r="C1" s="263" t="s">
        <v>206</v>
      </c>
      <c r="D1" s="162" t="s">
        <v>162</v>
      </c>
      <c r="E1" s="264" t="s">
        <v>207</v>
      </c>
      <c r="F1" s="248" t="s">
        <v>208</v>
      </c>
    </row>
    <row r="2" spans="1:6" ht="16" thickBot="1" x14ac:dyDescent="0.4">
      <c r="A2" s="258" t="s">
        <v>90</v>
      </c>
      <c r="B2" s="259">
        <v>671</v>
      </c>
      <c r="C2" s="260">
        <f>'Additional Goals'!C13</f>
        <v>866.7</v>
      </c>
      <c r="D2" s="257">
        <f>B2-C2</f>
        <v>-195.70000000000005</v>
      </c>
      <c r="E2" s="261">
        <v>0.8</v>
      </c>
      <c r="F2" s="262">
        <f>C2*E2</f>
        <v>693.36000000000013</v>
      </c>
    </row>
    <row r="3" spans="1:6" ht="16" thickBot="1" x14ac:dyDescent="0.4">
      <c r="A3" s="173" t="s">
        <v>91</v>
      </c>
      <c r="B3" s="158">
        <v>49</v>
      </c>
      <c r="C3" s="245">
        <f>'Additional Goals'!C14</f>
        <v>55</v>
      </c>
      <c r="D3" s="217">
        <f t="shared" ref="D3:D4" si="0">B3-C3</f>
        <v>-6</v>
      </c>
      <c r="E3" s="254">
        <v>1</v>
      </c>
      <c r="F3" s="252">
        <f t="shared" ref="F3:F66" si="1">C3*E3</f>
        <v>55</v>
      </c>
    </row>
    <row r="4" spans="1:6" x14ac:dyDescent="0.35">
      <c r="A4" s="173" t="s">
        <v>92</v>
      </c>
      <c r="B4" s="158">
        <v>2</v>
      </c>
      <c r="C4" s="245">
        <f>'Additional Goals'!C15</f>
        <v>0</v>
      </c>
      <c r="D4" s="217">
        <f t="shared" si="0"/>
        <v>2</v>
      </c>
      <c r="E4" s="254">
        <v>1</v>
      </c>
      <c r="F4" s="252">
        <f t="shared" si="1"/>
        <v>0</v>
      </c>
    </row>
    <row r="5" spans="1:6" x14ac:dyDescent="0.35">
      <c r="A5" s="173" t="s">
        <v>93</v>
      </c>
      <c r="B5" s="158">
        <v>30</v>
      </c>
      <c r="C5" s="246">
        <f>'Calculate Requirement'!D7</f>
        <v>30</v>
      </c>
      <c r="D5" s="218">
        <f>B5-C5</f>
        <v>0</v>
      </c>
      <c r="E5" s="254">
        <v>1.2</v>
      </c>
      <c r="F5" s="252">
        <f t="shared" si="1"/>
        <v>36</v>
      </c>
    </row>
    <row r="6" spans="1:6" x14ac:dyDescent="0.35">
      <c r="A6" s="173" t="s">
        <v>94</v>
      </c>
      <c r="B6" s="158">
        <v>58</v>
      </c>
      <c r="C6" s="246">
        <f>'Calculate Requirement'!D24</f>
        <v>63</v>
      </c>
      <c r="D6" s="218">
        <f>B6-C6</f>
        <v>-5</v>
      </c>
      <c r="E6" s="254">
        <v>1</v>
      </c>
      <c r="F6" s="252">
        <f t="shared" si="1"/>
        <v>63</v>
      </c>
    </row>
    <row r="7" spans="1:6" x14ac:dyDescent="0.35">
      <c r="A7" s="173" t="s">
        <v>95</v>
      </c>
      <c r="B7" s="158">
        <v>36</v>
      </c>
      <c r="C7" s="245">
        <f>'Additional Goals'!C18</f>
        <v>0</v>
      </c>
      <c r="D7" s="218">
        <f>B7-C7</f>
        <v>36</v>
      </c>
      <c r="E7" s="254">
        <v>1</v>
      </c>
      <c r="F7" s="252">
        <f t="shared" si="1"/>
        <v>0</v>
      </c>
    </row>
    <row r="8" spans="1:6" x14ac:dyDescent="0.35">
      <c r="A8" s="173" t="s">
        <v>96</v>
      </c>
      <c r="B8" s="158">
        <v>30</v>
      </c>
      <c r="C8" s="246">
        <f>'Calculate Requirement'!D10</f>
        <v>36</v>
      </c>
      <c r="D8" s="218">
        <f>B8-C8</f>
        <v>-6</v>
      </c>
      <c r="E8" s="254">
        <v>1</v>
      </c>
      <c r="F8" s="252">
        <f t="shared" si="1"/>
        <v>36</v>
      </c>
    </row>
    <row r="9" spans="1:6" x14ac:dyDescent="0.35">
      <c r="A9" s="173" t="s">
        <v>97</v>
      </c>
      <c r="B9" s="158">
        <v>4</v>
      </c>
      <c r="C9" s="246">
        <f>'Calculate Requirement'!D11</f>
        <v>10</v>
      </c>
      <c r="D9" s="218">
        <f t="shared" ref="D9:D36" si="2">B9-C9</f>
        <v>-6</v>
      </c>
      <c r="E9" s="254">
        <v>1</v>
      </c>
      <c r="F9" s="252">
        <f t="shared" si="1"/>
        <v>10</v>
      </c>
    </row>
    <row r="10" spans="1:6" x14ac:dyDescent="0.35">
      <c r="A10" s="173" t="s">
        <v>98</v>
      </c>
      <c r="B10" s="158">
        <v>63</v>
      </c>
      <c r="C10" s="246">
        <f>'Calculate Requirement'!D15</f>
        <v>72</v>
      </c>
      <c r="D10" s="218">
        <f t="shared" si="2"/>
        <v>-9</v>
      </c>
      <c r="E10" s="254">
        <v>1</v>
      </c>
      <c r="F10" s="252">
        <f t="shared" si="1"/>
        <v>72</v>
      </c>
    </row>
    <row r="11" spans="1:6" x14ac:dyDescent="0.35">
      <c r="A11" s="173" t="s">
        <v>99</v>
      </c>
      <c r="B11" s="158">
        <v>13</v>
      </c>
      <c r="C11" s="246">
        <f>'Calculate Requirement'!D14</f>
        <v>18</v>
      </c>
      <c r="D11" s="218">
        <f t="shared" si="2"/>
        <v>-5</v>
      </c>
      <c r="E11" s="254">
        <v>1</v>
      </c>
      <c r="F11" s="252">
        <f t="shared" si="1"/>
        <v>18</v>
      </c>
    </row>
    <row r="12" spans="1:6" x14ac:dyDescent="0.35">
      <c r="A12" s="173" t="s">
        <v>100</v>
      </c>
      <c r="B12" s="158">
        <v>33</v>
      </c>
      <c r="C12" s="246">
        <f>'Calculate Requirement'!D8</f>
        <v>30</v>
      </c>
      <c r="D12" s="218">
        <f t="shared" si="2"/>
        <v>3</v>
      </c>
      <c r="E12" s="254">
        <v>1.2</v>
      </c>
      <c r="F12" s="252">
        <f t="shared" si="1"/>
        <v>36</v>
      </c>
    </row>
    <row r="13" spans="1:6" x14ac:dyDescent="0.35">
      <c r="A13" s="173" t="s">
        <v>101</v>
      </c>
      <c r="B13" s="158">
        <v>11</v>
      </c>
      <c r="C13" s="245">
        <f>'Additional Goals'!C24</f>
        <v>13.75</v>
      </c>
      <c r="D13" s="218">
        <f t="shared" si="2"/>
        <v>-2.75</v>
      </c>
      <c r="E13" s="254">
        <v>1</v>
      </c>
      <c r="F13" s="252">
        <f t="shared" si="1"/>
        <v>13.75</v>
      </c>
    </row>
    <row r="14" spans="1:6" x14ac:dyDescent="0.35">
      <c r="A14" s="173" t="s">
        <v>102</v>
      </c>
      <c r="B14" s="158">
        <v>50</v>
      </c>
      <c r="C14" s="246">
        <f>'Calculate Requirement'!D25</f>
        <v>54</v>
      </c>
      <c r="D14" s="218">
        <f t="shared" si="2"/>
        <v>-4</v>
      </c>
      <c r="E14" s="254">
        <v>1</v>
      </c>
      <c r="F14" s="252">
        <f t="shared" si="1"/>
        <v>54</v>
      </c>
    </row>
    <row r="15" spans="1:6" x14ac:dyDescent="0.35">
      <c r="A15" s="173" t="s">
        <v>103</v>
      </c>
      <c r="B15" s="158">
        <v>96</v>
      </c>
      <c r="C15" s="246">
        <f>'Calculate Requirement'!D26</f>
        <v>72</v>
      </c>
      <c r="D15" s="218">
        <f t="shared" si="2"/>
        <v>24</v>
      </c>
      <c r="E15" s="254">
        <v>1.2</v>
      </c>
      <c r="F15" s="252">
        <f t="shared" si="1"/>
        <v>86.399999999999991</v>
      </c>
    </row>
    <row r="16" spans="1:6" x14ac:dyDescent="0.35">
      <c r="A16" s="173" t="s">
        <v>104</v>
      </c>
      <c r="B16" s="158">
        <v>112</v>
      </c>
      <c r="C16" s="246">
        <f>'Calculate Requirement'!D27</f>
        <v>72</v>
      </c>
      <c r="D16" s="218">
        <f t="shared" si="2"/>
        <v>40</v>
      </c>
      <c r="E16" s="254">
        <v>1.6</v>
      </c>
      <c r="F16" s="252">
        <f t="shared" si="1"/>
        <v>115.2</v>
      </c>
    </row>
    <row r="17" spans="1:6" x14ac:dyDescent="0.35">
      <c r="A17" s="173" t="s">
        <v>105</v>
      </c>
      <c r="B17" s="158">
        <v>178</v>
      </c>
      <c r="C17" s="246">
        <f>'Calculate Requirement'!D28</f>
        <v>108</v>
      </c>
      <c r="D17" s="218">
        <f t="shared" si="2"/>
        <v>70</v>
      </c>
      <c r="E17" s="254">
        <v>1.75</v>
      </c>
      <c r="F17" s="252">
        <f t="shared" si="1"/>
        <v>189</v>
      </c>
    </row>
    <row r="18" spans="1:6" x14ac:dyDescent="0.35">
      <c r="A18" s="173" t="s">
        <v>106</v>
      </c>
      <c r="B18" s="158">
        <v>4</v>
      </c>
      <c r="C18" s="246">
        <f>'Calculate Requirement'!D2</f>
        <v>4</v>
      </c>
      <c r="D18" s="218">
        <f t="shared" si="2"/>
        <v>0</v>
      </c>
      <c r="E18" s="254">
        <v>1.2</v>
      </c>
      <c r="F18" s="252">
        <f t="shared" si="1"/>
        <v>4.8</v>
      </c>
    </row>
    <row r="19" spans="1:6" x14ac:dyDescent="0.35">
      <c r="A19" s="173" t="s">
        <v>107</v>
      </c>
      <c r="B19" s="158">
        <v>10</v>
      </c>
      <c r="C19" s="246">
        <f>'Calculate Requirement'!D3</f>
        <v>6</v>
      </c>
      <c r="D19" s="218">
        <f t="shared" si="2"/>
        <v>4</v>
      </c>
      <c r="E19" s="254">
        <v>2</v>
      </c>
      <c r="F19" s="252">
        <f t="shared" si="1"/>
        <v>12</v>
      </c>
    </row>
    <row r="20" spans="1:6" x14ac:dyDescent="0.35">
      <c r="A20" s="173" t="s">
        <v>108</v>
      </c>
      <c r="B20" s="158">
        <v>17</v>
      </c>
      <c r="C20" s="246">
        <f>'Calculate Requirement'!D4</f>
        <v>16</v>
      </c>
      <c r="D20" s="218">
        <f t="shared" si="2"/>
        <v>1</v>
      </c>
      <c r="E20" s="254">
        <v>1.2</v>
      </c>
      <c r="F20" s="252">
        <f t="shared" si="1"/>
        <v>19.2</v>
      </c>
    </row>
    <row r="21" spans="1:6" x14ac:dyDescent="0.35">
      <c r="A21" s="173" t="s">
        <v>109</v>
      </c>
      <c r="B21" s="158">
        <v>13</v>
      </c>
      <c r="C21" s="246">
        <f>'Calculate Requirement'!D20</f>
        <v>10</v>
      </c>
      <c r="D21" s="218">
        <f t="shared" si="2"/>
        <v>3</v>
      </c>
      <c r="E21" s="254">
        <v>1.4</v>
      </c>
      <c r="F21" s="252">
        <f t="shared" si="1"/>
        <v>14</v>
      </c>
    </row>
    <row r="22" spans="1:6" x14ac:dyDescent="0.35">
      <c r="A22" s="173" t="s">
        <v>110</v>
      </c>
      <c r="B22" s="158">
        <v>13</v>
      </c>
      <c r="C22" s="246">
        <f>'Calculate Requirement'!D9</f>
        <v>24</v>
      </c>
      <c r="D22" s="218">
        <f t="shared" si="2"/>
        <v>-11</v>
      </c>
      <c r="E22" s="254">
        <v>1</v>
      </c>
      <c r="F22" s="252">
        <f t="shared" si="1"/>
        <v>24</v>
      </c>
    </row>
    <row r="23" spans="1:6" x14ac:dyDescent="0.35">
      <c r="A23" s="173" t="s">
        <v>111</v>
      </c>
      <c r="B23" s="158">
        <v>3</v>
      </c>
      <c r="C23" s="246">
        <f>'Calculate Requirement'!D18</f>
        <v>6</v>
      </c>
      <c r="D23" s="218">
        <f t="shared" si="2"/>
        <v>-3</v>
      </c>
      <c r="E23" s="254">
        <v>1</v>
      </c>
      <c r="F23" s="252">
        <f t="shared" si="1"/>
        <v>6</v>
      </c>
    </row>
    <row r="24" spans="1:6" x14ac:dyDescent="0.35">
      <c r="A24" s="173" t="s">
        <v>112</v>
      </c>
      <c r="B24" s="158">
        <v>21</v>
      </c>
      <c r="C24" s="245">
        <f>'Additional Goals'!C35</f>
        <v>31.85</v>
      </c>
      <c r="D24" s="218">
        <f t="shared" si="2"/>
        <v>-10.850000000000001</v>
      </c>
      <c r="E24" s="254">
        <v>1</v>
      </c>
      <c r="F24" s="252">
        <f t="shared" si="1"/>
        <v>31.85</v>
      </c>
    </row>
    <row r="25" spans="1:6" x14ac:dyDescent="0.35">
      <c r="A25" s="173" t="s">
        <v>113</v>
      </c>
      <c r="B25" s="158">
        <v>148</v>
      </c>
      <c r="C25" s="246">
        <f>'Calculate Requirement'!D22</f>
        <v>72</v>
      </c>
      <c r="D25" s="218">
        <f t="shared" si="2"/>
        <v>76</v>
      </c>
      <c r="E25" s="254">
        <v>2.1</v>
      </c>
      <c r="F25" s="252">
        <f t="shared" si="1"/>
        <v>151.20000000000002</v>
      </c>
    </row>
    <row r="26" spans="1:6" x14ac:dyDescent="0.35">
      <c r="A26" s="173" t="s">
        <v>114</v>
      </c>
      <c r="B26" s="158">
        <v>49</v>
      </c>
      <c r="C26" s="246">
        <f>'Calculate Requirement'!D21</f>
        <v>63</v>
      </c>
      <c r="D26" s="218">
        <f t="shared" si="2"/>
        <v>-14</v>
      </c>
      <c r="E26" s="254">
        <v>1</v>
      </c>
      <c r="F26" s="252">
        <f t="shared" si="1"/>
        <v>63</v>
      </c>
    </row>
    <row r="27" spans="1:6" x14ac:dyDescent="0.35">
      <c r="A27" s="173" t="s">
        <v>115</v>
      </c>
      <c r="B27" s="158">
        <v>170</v>
      </c>
      <c r="C27" s="246">
        <f>'Calculate Requirement'!D13</f>
        <v>96</v>
      </c>
      <c r="D27" s="218">
        <f t="shared" si="2"/>
        <v>74</v>
      </c>
      <c r="E27" s="254">
        <v>1.85</v>
      </c>
      <c r="F27" s="252">
        <f t="shared" si="1"/>
        <v>177.60000000000002</v>
      </c>
    </row>
    <row r="28" spans="1:6" x14ac:dyDescent="0.35">
      <c r="A28" s="173" t="s">
        <v>116</v>
      </c>
      <c r="B28" s="158">
        <v>230</v>
      </c>
      <c r="C28" s="246">
        <f>'Calculate Requirement'!D23</f>
        <v>80</v>
      </c>
      <c r="D28" s="218">
        <f t="shared" si="2"/>
        <v>150</v>
      </c>
      <c r="E28" s="254">
        <v>2.9</v>
      </c>
      <c r="F28" s="252">
        <f t="shared" si="1"/>
        <v>232</v>
      </c>
    </row>
    <row r="29" spans="1:6" x14ac:dyDescent="0.35">
      <c r="A29" s="173" t="s">
        <v>117</v>
      </c>
      <c r="B29" s="158">
        <v>121</v>
      </c>
      <c r="C29" s="246">
        <f>'Calculate Requirement'!D12</f>
        <v>160</v>
      </c>
      <c r="D29" s="218">
        <f t="shared" si="2"/>
        <v>-39</v>
      </c>
      <c r="E29" s="254">
        <v>1</v>
      </c>
      <c r="F29" s="252">
        <f t="shared" si="1"/>
        <v>160</v>
      </c>
    </row>
    <row r="30" spans="1:6" x14ac:dyDescent="0.35">
      <c r="A30" s="173" t="s">
        <v>118</v>
      </c>
      <c r="B30" s="158">
        <v>13</v>
      </c>
      <c r="C30" s="246">
        <f>'Calculate Requirement'!D16</f>
        <v>30</v>
      </c>
      <c r="D30" s="218">
        <f t="shared" si="2"/>
        <v>-17</v>
      </c>
      <c r="E30" s="254">
        <v>0.5</v>
      </c>
      <c r="F30" s="252">
        <f t="shared" si="1"/>
        <v>15</v>
      </c>
    </row>
    <row r="31" spans="1:6" x14ac:dyDescent="0.35">
      <c r="A31" s="173" t="s">
        <v>119</v>
      </c>
      <c r="B31" s="158">
        <v>21</v>
      </c>
      <c r="C31" s="246">
        <f>'Calculate Requirement'!D5</f>
        <v>30</v>
      </c>
      <c r="D31" s="218">
        <f t="shared" si="2"/>
        <v>-9</v>
      </c>
      <c r="E31" s="254">
        <v>0.8</v>
      </c>
      <c r="F31" s="252">
        <f t="shared" si="1"/>
        <v>24</v>
      </c>
    </row>
    <row r="32" spans="1:6" x14ac:dyDescent="0.35">
      <c r="A32" s="173" t="s">
        <v>120</v>
      </c>
      <c r="B32" s="158">
        <v>3</v>
      </c>
      <c r="C32" s="246">
        <f>'Calculate Requirement'!D19</f>
        <v>18</v>
      </c>
      <c r="D32" s="218">
        <f t="shared" si="2"/>
        <v>-15</v>
      </c>
      <c r="E32" s="254">
        <v>0.5</v>
      </c>
      <c r="F32" s="252">
        <f t="shared" si="1"/>
        <v>9</v>
      </c>
    </row>
    <row r="33" spans="1:6" x14ac:dyDescent="0.35">
      <c r="A33" s="173" t="s">
        <v>121</v>
      </c>
      <c r="B33" s="158">
        <v>28</v>
      </c>
      <c r="C33" s="246">
        <f>'Calculate Requirement'!D6</f>
        <v>30</v>
      </c>
      <c r="D33" s="218">
        <f t="shared" si="2"/>
        <v>-2</v>
      </c>
      <c r="E33" s="254">
        <v>1</v>
      </c>
      <c r="F33" s="252">
        <f t="shared" si="1"/>
        <v>30</v>
      </c>
    </row>
    <row r="34" spans="1:6" x14ac:dyDescent="0.35">
      <c r="A34" s="173" t="s">
        <v>122</v>
      </c>
      <c r="B34" s="158">
        <v>17</v>
      </c>
      <c r="C34" s="245">
        <f>'Additional Goals'!C45</f>
        <v>26.774999999999999</v>
      </c>
      <c r="D34" s="218">
        <f t="shared" si="2"/>
        <v>-9.7749999999999986</v>
      </c>
      <c r="E34" s="254">
        <v>0.8</v>
      </c>
      <c r="F34" s="252">
        <f t="shared" si="1"/>
        <v>21.42</v>
      </c>
    </row>
    <row r="35" spans="1:6" x14ac:dyDescent="0.35">
      <c r="A35" s="173" t="s">
        <v>123</v>
      </c>
      <c r="B35" s="158">
        <v>24</v>
      </c>
      <c r="C35" s="245">
        <f>'Additional Goals'!C46</f>
        <v>12.75</v>
      </c>
      <c r="D35" s="218">
        <f t="shared" si="2"/>
        <v>11.25</v>
      </c>
      <c r="E35" s="254">
        <v>2</v>
      </c>
      <c r="F35" s="252">
        <f t="shared" si="1"/>
        <v>25.5</v>
      </c>
    </row>
    <row r="36" spans="1:6" x14ac:dyDescent="0.35">
      <c r="A36" s="173" t="s">
        <v>124</v>
      </c>
      <c r="B36" s="158">
        <v>71</v>
      </c>
      <c r="C36" s="245">
        <f>'Additional Goals'!C47</f>
        <v>76</v>
      </c>
      <c r="D36" s="218">
        <f t="shared" si="2"/>
        <v>-5</v>
      </c>
      <c r="E36" s="254">
        <v>1</v>
      </c>
      <c r="F36" s="252">
        <f t="shared" si="1"/>
        <v>76</v>
      </c>
    </row>
    <row r="37" spans="1:6" x14ac:dyDescent="0.35">
      <c r="A37" s="173" t="s">
        <v>125</v>
      </c>
      <c r="B37" s="158">
        <v>148</v>
      </c>
      <c r="C37" s="246">
        <f>'Calculate Requirement'!D29</f>
        <v>300</v>
      </c>
      <c r="D37" s="218">
        <f t="shared" ref="D37:D69" si="3">B37-C37</f>
        <v>-152</v>
      </c>
      <c r="E37" s="254">
        <v>1</v>
      </c>
      <c r="F37" s="252">
        <f t="shared" si="1"/>
        <v>300</v>
      </c>
    </row>
    <row r="38" spans="1:6" x14ac:dyDescent="0.35">
      <c r="A38" s="173" t="s">
        <v>126</v>
      </c>
      <c r="B38" s="158">
        <v>37</v>
      </c>
      <c r="C38" s="245">
        <f>'Additional Goals'!C49</f>
        <v>39.400000000000006</v>
      </c>
      <c r="D38" s="218">
        <f t="shared" si="3"/>
        <v>-2.4000000000000057</v>
      </c>
      <c r="E38" s="254">
        <v>1</v>
      </c>
      <c r="F38" s="252">
        <f t="shared" si="1"/>
        <v>39.400000000000006</v>
      </c>
    </row>
    <row r="39" spans="1:6" hidden="1" x14ac:dyDescent="0.35">
      <c r="A39" s="174" t="s">
        <v>127</v>
      </c>
      <c r="B39" s="164">
        <v>0</v>
      </c>
      <c r="C39" s="246"/>
      <c r="D39" s="218">
        <f t="shared" si="3"/>
        <v>0</v>
      </c>
      <c r="E39" s="255"/>
      <c r="F39" s="252">
        <f t="shared" si="1"/>
        <v>0</v>
      </c>
    </row>
    <row r="40" spans="1:6" hidden="1" x14ac:dyDescent="0.35">
      <c r="A40" s="174" t="s">
        <v>128</v>
      </c>
      <c r="B40" s="164">
        <v>0</v>
      </c>
      <c r="C40" s="246"/>
      <c r="D40" s="218">
        <f t="shared" si="3"/>
        <v>0</v>
      </c>
      <c r="E40" s="255"/>
      <c r="F40" s="252">
        <f t="shared" si="1"/>
        <v>0</v>
      </c>
    </row>
    <row r="41" spans="1:6" hidden="1" x14ac:dyDescent="0.35">
      <c r="A41" s="174" t="s">
        <v>129</v>
      </c>
      <c r="B41" s="164">
        <v>0</v>
      </c>
      <c r="C41" s="246"/>
      <c r="D41" s="218">
        <f t="shared" si="3"/>
        <v>0</v>
      </c>
      <c r="E41" s="255"/>
      <c r="F41" s="252">
        <f t="shared" si="1"/>
        <v>0</v>
      </c>
    </row>
    <row r="42" spans="1:6" hidden="1" x14ac:dyDescent="0.35">
      <c r="A42" s="174" t="s">
        <v>130</v>
      </c>
      <c r="B42" s="164">
        <v>0</v>
      </c>
      <c r="C42" s="246"/>
      <c r="D42" s="218">
        <f t="shared" si="3"/>
        <v>0</v>
      </c>
      <c r="E42" s="255"/>
      <c r="F42" s="252">
        <f t="shared" si="1"/>
        <v>0</v>
      </c>
    </row>
    <row r="43" spans="1:6" hidden="1" x14ac:dyDescent="0.35">
      <c r="A43" s="174" t="s">
        <v>131</v>
      </c>
      <c r="B43" s="164">
        <v>0</v>
      </c>
      <c r="C43" s="246"/>
      <c r="D43" s="218">
        <f t="shared" si="3"/>
        <v>0</v>
      </c>
      <c r="E43" s="255"/>
      <c r="F43" s="252">
        <f t="shared" si="1"/>
        <v>0</v>
      </c>
    </row>
    <row r="44" spans="1:6" x14ac:dyDescent="0.35">
      <c r="A44" s="173" t="s">
        <v>132</v>
      </c>
      <c r="B44" s="158">
        <v>17</v>
      </c>
      <c r="C44" s="245">
        <f>'Additional Goals'!C55</f>
        <v>11.05</v>
      </c>
      <c r="D44" s="218">
        <f t="shared" si="3"/>
        <v>5.9499999999999993</v>
      </c>
      <c r="E44" s="254">
        <v>1.6</v>
      </c>
      <c r="F44" s="252">
        <f t="shared" si="1"/>
        <v>17.680000000000003</v>
      </c>
    </row>
    <row r="45" spans="1:6" hidden="1" x14ac:dyDescent="0.35">
      <c r="A45" s="174" t="s">
        <v>133</v>
      </c>
      <c r="B45" s="164">
        <v>0</v>
      </c>
      <c r="C45" s="246"/>
      <c r="D45" s="218">
        <f t="shared" si="3"/>
        <v>0</v>
      </c>
      <c r="E45" s="255"/>
      <c r="F45" s="252">
        <f t="shared" si="1"/>
        <v>0</v>
      </c>
    </row>
    <row r="46" spans="1:6" x14ac:dyDescent="0.35">
      <c r="A46" s="173" t="s">
        <v>134</v>
      </c>
      <c r="B46" s="158">
        <v>16</v>
      </c>
      <c r="C46" s="245">
        <f>'Additional Goals'!C57</f>
        <v>6</v>
      </c>
      <c r="D46" s="218">
        <f t="shared" si="3"/>
        <v>10</v>
      </c>
      <c r="E46" s="254">
        <v>2.8</v>
      </c>
      <c r="F46" s="252">
        <f t="shared" si="1"/>
        <v>16.799999999999997</v>
      </c>
    </row>
    <row r="47" spans="1:6" x14ac:dyDescent="0.35">
      <c r="A47" s="173" t="s">
        <v>135</v>
      </c>
      <c r="B47" s="158">
        <v>2</v>
      </c>
      <c r="C47" s="245">
        <f>'Additional Goals'!C58</f>
        <v>1</v>
      </c>
      <c r="D47" s="218">
        <f t="shared" si="3"/>
        <v>1</v>
      </c>
      <c r="E47" s="254">
        <v>2</v>
      </c>
      <c r="F47" s="252">
        <f t="shared" si="1"/>
        <v>2</v>
      </c>
    </row>
    <row r="48" spans="1:6" x14ac:dyDescent="0.35">
      <c r="A48" s="173" t="s">
        <v>136</v>
      </c>
      <c r="B48" s="158">
        <v>11</v>
      </c>
      <c r="C48" s="245">
        <f>'Additional Goals'!C59</f>
        <v>11.05</v>
      </c>
      <c r="D48" s="218">
        <f t="shared" si="3"/>
        <v>-5.0000000000000711E-2</v>
      </c>
      <c r="E48" s="254">
        <v>1</v>
      </c>
      <c r="F48" s="252">
        <f t="shared" si="1"/>
        <v>11.05</v>
      </c>
    </row>
    <row r="49" spans="1:6" hidden="1" x14ac:dyDescent="0.35">
      <c r="A49" s="174" t="s">
        <v>137</v>
      </c>
      <c r="B49" s="164">
        <v>0</v>
      </c>
      <c r="C49" s="246"/>
      <c r="D49" s="218">
        <f t="shared" si="3"/>
        <v>0</v>
      </c>
      <c r="E49" s="255"/>
      <c r="F49" s="252">
        <f t="shared" si="1"/>
        <v>0</v>
      </c>
    </row>
    <row r="50" spans="1:6" x14ac:dyDescent="0.35">
      <c r="A50" s="173" t="s">
        <v>138</v>
      </c>
      <c r="B50" s="158">
        <v>1</v>
      </c>
      <c r="C50" s="245">
        <f>'Additional Goals'!C61</f>
        <v>1</v>
      </c>
      <c r="D50" s="218">
        <f t="shared" si="3"/>
        <v>0</v>
      </c>
      <c r="E50" s="254">
        <v>1</v>
      </c>
      <c r="F50" s="252">
        <f t="shared" si="1"/>
        <v>1</v>
      </c>
    </row>
    <row r="51" spans="1:6" x14ac:dyDescent="0.35">
      <c r="A51" s="173" t="s">
        <v>139</v>
      </c>
      <c r="B51" s="158">
        <v>2</v>
      </c>
      <c r="C51" s="245">
        <f>'Additional Goals'!C62</f>
        <v>4</v>
      </c>
      <c r="D51" s="218">
        <f t="shared" si="3"/>
        <v>-2</v>
      </c>
      <c r="E51" s="254">
        <v>1</v>
      </c>
      <c r="F51" s="252">
        <f t="shared" si="1"/>
        <v>4</v>
      </c>
    </row>
    <row r="52" spans="1:6" x14ac:dyDescent="0.35">
      <c r="A52" s="173" t="s">
        <v>140</v>
      </c>
      <c r="B52" s="158">
        <v>26</v>
      </c>
      <c r="C52" s="245">
        <f>'Additional Goals'!C63</f>
        <v>26</v>
      </c>
      <c r="D52" s="218">
        <f t="shared" si="3"/>
        <v>0</v>
      </c>
      <c r="E52" s="254">
        <v>1.2</v>
      </c>
      <c r="F52" s="252">
        <f t="shared" si="1"/>
        <v>31.2</v>
      </c>
    </row>
    <row r="53" spans="1:6" hidden="1" x14ac:dyDescent="0.35">
      <c r="A53" s="174" t="s">
        <v>141</v>
      </c>
      <c r="B53" s="164">
        <v>0</v>
      </c>
      <c r="C53" s="246"/>
      <c r="D53" s="218">
        <f t="shared" si="3"/>
        <v>0</v>
      </c>
      <c r="E53" s="255"/>
      <c r="F53" s="252">
        <f t="shared" si="1"/>
        <v>0</v>
      </c>
    </row>
    <row r="54" spans="1:6" x14ac:dyDescent="0.35">
      <c r="A54" s="173" t="s">
        <v>142</v>
      </c>
      <c r="B54" s="158">
        <v>25</v>
      </c>
      <c r="C54" s="245">
        <f>'Additional Goals'!C65</f>
        <v>12</v>
      </c>
      <c r="D54" s="218">
        <f t="shared" si="3"/>
        <v>13</v>
      </c>
      <c r="E54" s="254">
        <v>2.4</v>
      </c>
      <c r="F54" s="252">
        <f t="shared" si="1"/>
        <v>28.799999999999997</v>
      </c>
    </row>
    <row r="55" spans="1:6" x14ac:dyDescent="0.35">
      <c r="A55" s="173" t="s">
        <v>143</v>
      </c>
      <c r="B55" s="158">
        <v>2</v>
      </c>
      <c r="C55" s="245">
        <f>'Additional Goals'!C66</f>
        <v>2</v>
      </c>
      <c r="D55" s="218">
        <f t="shared" si="3"/>
        <v>0</v>
      </c>
      <c r="E55" s="254">
        <v>1.5</v>
      </c>
      <c r="F55" s="252">
        <f t="shared" si="1"/>
        <v>3</v>
      </c>
    </row>
    <row r="56" spans="1:6" x14ac:dyDescent="0.35">
      <c r="A56" s="173" t="s">
        <v>144</v>
      </c>
      <c r="B56" s="158">
        <v>2</v>
      </c>
      <c r="C56" s="245">
        <f>'Additional Goals'!C67</f>
        <v>2</v>
      </c>
      <c r="D56" s="218">
        <f t="shared" si="3"/>
        <v>0</v>
      </c>
      <c r="E56" s="254">
        <v>2</v>
      </c>
      <c r="F56" s="252">
        <f t="shared" si="1"/>
        <v>4</v>
      </c>
    </row>
    <row r="57" spans="1:6" x14ac:dyDescent="0.35">
      <c r="A57" s="173" t="s">
        <v>145</v>
      </c>
      <c r="B57" s="158">
        <v>43</v>
      </c>
      <c r="C57" s="245">
        <f>'Additional Goals'!C68</f>
        <v>45.6</v>
      </c>
      <c r="D57" s="218">
        <f t="shared" si="3"/>
        <v>-2.6000000000000014</v>
      </c>
      <c r="E57" s="254">
        <v>1</v>
      </c>
      <c r="F57" s="252">
        <f t="shared" si="1"/>
        <v>45.6</v>
      </c>
    </row>
    <row r="58" spans="1:6" x14ac:dyDescent="0.35">
      <c r="A58" s="173" t="s">
        <v>146</v>
      </c>
      <c r="B58" s="158">
        <v>40</v>
      </c>
      <c r="C58" s="245">
        <f>'Additional Goals'!C69</f>
        <v>40.799999999999997</v>
      </c>
      <c r="D58" s="218">
        <f t="shared" si="3"/>
        <v>-0.79999999999999716</v>
      </c>
      <c r="E58" s="254">
        <v>1.1000000000000001</v>
      </c>
      <c r="F58" s="252">
        <f t="shared" si="1"/>
        <v>44.88</v>
      </c>
    </row>
    <row r="59" spans="1:6" x14ac:dyDescent="0.35">
      <c r="A59" s="173" t="s">
        <v>147</v>
      </c>
      <c r="B59" s="158">
        <v>17</v>
      </c>
      <c r="C59" s="245">
        <f>'Additional Goals'!C70</f>
        <v>13</v>
      </c>
      <c r="D59" s="218">
        <f t="shared" si="3"/>
        <v>4</v>
      </c>
      <c r="E59" s="254">
        <v>1.3</v>
      </c>
      <c r="F59" s="252">
        <f t="shared" si="1"/>
        <v>16.900000000000002</v>
      </c>
    </row>
    <row r="60" spans="1:6" x14ac:dyDescent="0.35">
      <c r="A60" s="173" t="s">
        <v>148</v>
      </c>
      <c r="B60" s="158">
        <v>16</v>
      </c>
      <c r="C60" s="245">
        <f>'Additional Goals'!C71</f>
        <v>6</v>
      </c>
      <c r="D60" s="218">
        <f t="shared" si="3"/>
        <v>10</v>
      </c>
      <c r="E60" s="254">
        <v>3</v>
      </c>
      <c r="F60" s="252">
        <f t="shared" si="1"/>
        <v>18</v>
      </c>
    </row>
    <row r="61" spans="1:6" x14ac:dyDescent="0.35">
      <c r="A61" s="173" t="s">
        <v>149</v>
      </c>
      <c r="B61" s="158">
        <v>9</v>
      </c>
      <c r="C61" s="245">
        <f>'Additional Goals'!C72</f>
        <v>11.05</v>
      </c>
      <c r="D61" s="218">
        <f t="shared" si="3"/>
        <v>-2.0500000000000007</v>
      </c>
      <c r="E61" s="254">
        <v>1</v>
      </c>
      <c r="F61" s="252">
        <f t="shared" si="1"/>
        <v>11.05</v>
      </c>
    </row>
    <row r="62" spans="1:6" x14ac:dyDescent="0.35">
      <c r="A62" s="173" t="s">
        <v>150</v>
      </c>
      <c r="B62" s="158">
        <v>44</v>
      </c>
      <c r="C62" s="245">
        <f>'Additional Goals'!C73</f>
        <v>38</v>
      </c>
      <c r="D62" s="218">
        <f t="shared" si="3"/>
        <v>6</v>
      </c>
      <c r="E62" s="254">
        <v>1.3</v>
      </c>
      <c r="F62" s="252">
        <f t="shared" si="1"/>
        <v>49.4</v>
      </c>
    </row>
    <row r="63" spans="1:6" x14ac:dyDescent="0.35">
      <c r="A63" s="173" t="s">
        <v>151</v>
      </c>
      <c r="B63" s="158">
        <v>64</v>
      </c>
      <c r="C63" s="245">
        <f>'Additional Goals'!C74</f>
        <v>64.599999999999994</v>
      </c>
      <c r="D63" s="218">
        <f t="shared" si="3"/>
        <v>-0.59999999999999432</v>
      </c>
      <c r="E63" s="254">
        <v>1.1000000000000001</v>
      </c>
      <c r="F63" s="252">
        <f t="shared" si="1"/>
        <v>71.06</v>
      </c>
    </row>
    <row r="64" spans="1:6" hidden="1" x14ac:dyDescent="0.35">
      <c r="A64" s="174" t="s">
        <v>152</v>
      </c>
      <c r="B64" s="164">
        <v>0</v>
      </c>
      <c r="C64" s="246"/>
      <c r="D64" s="218">
        <f t="shared" si="3"/>
        <v>0</v>
      </c>
      <c r="E64" s="255"/>
      <c r="F64" s="252">
        <f t="shared" si="1"/>
        <v>0</v>
      </c>
    </row>
    <row r="65" spans="1:6" x14ac:dyDescent="0.35">
      <c r="A65" s="173" t="s">
        <v>153</v>
      </c>
      <c r="B65" s="158">
        <v>1</v>
      </c>
      <c r="C65" s="245">
        <f>'Additional Goals'!C76</f>
        <v>2</v>
      </c>
      <c r="D65" s="218">
        <f t="shared" si="3"/>
        <v>-1</v>
      </c>
      <c r="E65" s="254">
        <v>1.5</v>
      </c>
      <c r="F65" s="252">
        <f t="shared" si="1"/>
        <v>3</v>
      </c>
    </row>
    <row r="66" spans="1:6" x14ac:dyDescent="0.35">
      <c r="A66" s="173" t="s">
        <v>154</v>
      </c>
      <c r="B66" s="158">
        <v>6</v>
      </c>
      <c r="C66" s="245">
        <f>'Additional Goals'!C77</f>
        <v>2</v>
      </c>
      <c r="D66" s="218">
        <f t="shared" si="3"/>
        <v>4</v>
      </c>
      <c r="E66" s="254">
        <v>4</v>
      </c>
      <c r="F66" s="252">
        <f t="shared" si="1"/>
        <v>8</v>
      </c>
    </row>
    <row r="67" spans="1:6" x14ac:dyDescent="0.35">
      <c r="A67" s="173" t="s">
        <v>155</v>
      </c>
      <c r="B67" s="158">
        <v>5</v>
      </c>
      <c r="C67" s="245">
        <f>'Additional Goals'!C78</f>
        <v>2</v>
      </c>
      <c r="D67" s="218">
        <f t="shared" si="3"/>
        <v>3</v>
      </c>
      <c r="E67" s="254">
        <v>3</v>
      </c>
      <c r="F67" s="252">
        <f t="shared" ref="F67:F72" si="4">C67*E67</f>
        <v>6</v>
      </c>
    </row>
    <row r="68" spans="1:6" x14ac:dyDescent="0.35">
      <c r="A68" s="173" t="s">
        <v>156</v>
      </c>
      <c r="B68" s="158">
        <v>76</v>
      </c>
      <c r="C68" s="245">
        <f>'Additional Goals'!C79</f>
        <v>91.2</v>
      </c>
      <c r="D68" s="218">
        <f t="shared" si="3"/>
        <v>-15.200000000000003</v>
      </c>
      <c r="E68" s="254">
        <v>1</v>
      </c>
      <c r="F68" s="252">
        <f t="shared" si="4"/>
        <v>91.2</v>
      </c>
    </row>
    <row r="69" spans="1:6" ht="16" thickBot="1" x14ac:dyDescent="0.4">
      <c r="A69" s="175" t="s">
        <v>157</v>
      </c>
      <c r="B69" s="176">
        <v>68</v>
      </c>
      <c r="C69" s="247">
        <f>'Additional Goals'!C80</f>
        <v>81.599999999999994</v>
      </c>
      <c r="D69" s="250">
        <f t="shared" si="3"/>
        <v>-13.599999999999994</v>
      </c>
      <c r="E69" s="256">
        <v>1</v>
      </c>
      <c r="F69" s="253">
        <f t="shared" si="4"/>
        <v>81.599999999999994</v>
      </c>
    </row>
    <row r="70" spans="1:6" hidden="1" x14ac:dyDescent="0.35">
      <c r="A70" s="169" t="s">
        <v>158</v>
      </c>
      <c r="B70" s="170">
        <v>0</v>
      </c>
      <c r="C70" s="171"/>
      <c r="D70" s="168" t="e">
        <f>-#REF!+C70</f>
        <v>#REF!</v>
      </c>
      <c r="E70" s="172" t="s">
        <v>161</v>
      </c>
      <c r="F70" s="251" t="e">
        <f t="shared" si="4"/>
        <v>#VALUE!</v>
      </c>
    </row>
    <row r="71" spans="1:6" hidden="1" x14ac:dyDescent="0.35">
      <c r="A71" s="163" t="s">
        <v>159</v>
      </c>
      <c r="B71" s="164">
        <v>0</v>
      </c>
      <c r="C71" s="165"/>
      <c r="D71" s="167" t="e">
        <f>-#REF!+C71</f>
        <v>#REF!</v>
      </c>
      <c r="E71" s="166" t="s">
        <v>161</v>
      </c>
      <c r="F71" s="249" t="e">
        <f t="shared" si="4"/>
        <v>#VALUE!</v>
      </c>
    </row>
    <row r="72" spans="1:6" hidden="1" x14ac:dyDescent="0.35">
      <c r="A72" s="163" t="s">
        <v>160</v>
      </c>
      <c r="B72" s="164">
        <v>0</v>
      </c>
      <c r="C72" s="165"/>
      <c r="D72" s="167" t="e">
        <f>-#REF!+C72</f>
        <v>#REF!</v>
      </c>
      <c r="E72" s="166" t="s">
        <v>161</v>
      </c>
      <c r="F72" s="249" t="e">
        <f t="shared" si="4"/>
        <v>#VALUE!</v>
      </c>
    </row>
    <row r="73" spans="1:6" x14ac:dyDescent="0.35">
      <c r="A73" s="154"/>
      <c r="B73" s="156"/>
      <c r="E73" s="157"/>
    </row>
    <row r="74" spans="1:6" x14ac:dyDescent="0.35">
      <c r="A74" s="154"/>
      <c r="B74" s="156"/>
      <c r="E74" s="157"/>
    </row>
    <row r="75" spans="1:6" x14ac:dyDescent="0.35">
      <c r="A75" s="154"/>
      <c r="B75" s="156"/>
      <c r="E75" s="157"/>
    </row>
    <row r="76" spans="1:6" x14ac:dyDescent="0.35">
      <c r="A76" s="154"/>
      <c r="B76" s="156"/>
      <c r="E76" s="157"/>
    </row>
    <row r="77" spans="1:6" x14ac:dyDescent="0.35">
      <c r="A77" s="154"/>
      <c r="B77" s="156"/>
      <c r="E77" s="157"/>
    </row>
    <row r="78" spans="1:6" x14ac:dyDescent="0.35">
      <c r="A78" s="154"/>
      <c r="B78" s="156"/>
      <c r="E78" s="157"/>
    </row>
    <row r="79" spans="1:6" x14ac:dyDescent="0.35">
      <c r="A79" s="154"/>
      <c r="B79" s="156"/>
      <c r="E79" s="157"/>
    </row>
    <row r="80" spans="1:6" x14ac:dyDescent="0.35">
      <c r="A80" s="154"/>
      <c r="B80" s="156"/>
      <c r="E80" s="157"/>
    </row>
    <row r="81" spans="1:5" x14ac:dyDescent="0.35">
      <c r="A81" s="154"/>
      <c r="B81" s="156"/>
      <c r="E81" s="157"/>
    </row>
    <row r="82" spans="1:5" x14ac:dyDescent="0.35">
      <c r="A82" s="154"/>
      <c r="B82" s="156"/>
      <c r="E82" s="157"/>
    </row>
    <row r="83" spans="1:5" x14ac:dyDescent="0.35">
      <c r="A83" s="154"/>
      <c r="B83" s="156"/>
      <c r="E83" s="157"/>
    </row>
    <row r="84" spans="1:5" x14ac:dyDescent="0.35">
      <c r="A84" s="154"/>
      <c r="B84" s="156"/>
      <c r="E84" s="157"/>
    </row>
    <row r="85" spans="1:5" x14ac:dyDescent="0.35">
      <c r="A85" s="154"/>
      <c r="B85" s="156"/>
      <c r="E85" s="157"/>
    </row>
    <row r="86" spans="1:5" x14ac:dyDescent="0.35">
      <c r="A86" s="154"/>
      <c r="B86" s="156"/>
      <c r="E86" s="157"/>
    </row>
    <row r="87" spans="1:5" x14ac:dyDescent="0.35">
      <c r="A87" s="154"/>
      <c r="B87" s="156"/>
      <c r="E87" s="157"/>
    </row>
    <row r="88" spans="1:5" x14ac:dyDescent="0.35">
      <c r="A88" s="154"/>
      <c r="B88" s="156"/>
      <c r="E88" s="157"/>
    </row>
    <row r="89" spans="1:5" x14ac:dyDescent="0.35">
      <c r="A89" s="154"/>
      <c r="B89" s="156"/>
      <c r="E89" s="157"/>
    </row>
    <row r="90" spans="1:5" x14ac:dyDescent="0.35">
      <c r="A90" s="154"/>
      <c r="B90" s="156"/>
      <c r="E90" s="157"/>
    </row>
    <row r="91" spans="1:5" x14ac:dyDescent="0.35">
      <c r="A91" s="154"/>
      <c r="B91" s="156"/>
      <c r="E91" s="157"/>
    </row>
    <row r="92" spans="1:5" x14ac:dyDescent="0.35">
      <c r="A92" s="154"/>
      <c r="B92" s="156"/>
      <c r="E92" s="157"/>
    </row>
    <row r="93" spans="1:5" x14ac:dyDescent="0.35">
      <c r="A93" s="154"/>
      <c r="B93" s="156"/>
      <c r="E93" s="157"/>
    </row>
    <row r="94" spans="1:5" x14ac:dyDescent="0.35">
      <c r="A94" s="154"/>
      <c r="B94" s="156"/>
      <c r="E94" s="157"/>
    </row>
    <row r="95" spans="1:5" x14ac:dyDescent="0.35">
      <c r="A95" s="154"/>
      <c r="B95" s="156"/>
      <c r="E95" s="157"/>
    </row>
    <row r="96" spans="1:5" x14ac:dyDescent="0.35">
      <c r="A96" s="154"/>
      <c r="B96" s="156"/>
      <c r="E96" s="157"/>
    </row>
    <row r="97" spans="1:5" x14ac:dyDescent="0.35">
      <c r="A97" s="154"/>
      <c r="B97" s="156"/>
      <c r="E97" s="157"/>
    </row>
    <row r="98" spans="1:5" x14ac:dyDescent="0.35">
      <c r="A98" s="154"/>
      <c r="B98" s="156"/>
      <c r="E98" s="157"/>
    </row>
    <row r="99" spans="1:5" x14ac:dyDescent="0.35">
      <c r="A99" s="154"/>
      <c r="B99" s="156"/>
      <c r="E99" s="157"/>
    </row>
    <row r="100" spans="1:5" x14ac:dyDescent="0.35">
      <c r="A100" s="154"/>
      <c r="B100" s="156"/>
      <c r="E100" s="157"/>
    </row>
    <row r="101" spans="1:5" x14ac:dyDescent="0.35">
      <c r="A101" s="154"/>
      <c r="B101" s="156"/>
      <c r="E101" s="157"/>
    </row>
    <row r="102" spans="1:5" x14ac:dyDescent="0.35">
      <c r="A102" s="154"/>
      <c r="B102" s="156"/>
      <c r="E102" s="157"/>
    </row>
    <row r="103" spans="1:5" x14ac:dyDescent="0.35">
      <c r="A103" s="154"/>
      <c r="B103" s="156"/>
      <c r="E103" s="157"/>
    </row>
    <row r="104" spans="1:5" x14ac:dyDescent="0.35">
      <c r="A104" s="154"/>
      <c r="B104" s="156"/>
      <c r="E104" s="157"/>
    </row>
    <row r="105" spans="1:5" x14ac:dyDescent="0.35">
      <c r="A105" s="154"/>
      <c r="B105" s="156"/>
      <c r="E105" s="157"/>
    </row>
    <row r="106" spans="1:5" x14ac:dyDescent="0.35">
      <c r="A106" s="154"/>
      <c r="B106" s="156"/>
      <c r="E106" s="157"/>
    </row>
    <row r="107" spans="1:5" x14ac:dyDescent="0.35">
      <c r="A107" s="154"/>
      <c r="B107" s="156"/>
      <c r="E107" s="157"/>
    </row>
    <row r="108" spans="1:5" x14ac:dyDescent="0.35">
      <c r="A108" s="154"/>
      <c r="B108" s="156"/>
      <c r="E108" s="157"/>
    </row>
    <row r="109" spans="1:5" x14ac:dyDescent="0.35">
      <c r="A109" s="154"/>
      <c r="B109" s="156"/>
      <c r="E109" s="157"/>
    </row>
    <row r="110" spans="1:5" x14ac:dyDescent="0.35">
      <c r="A110" s="154"/>
      <c r="B110" s="156"/>
      <c r="E110" s="157"/>
    </row>
    <row r="111" spans="1:5" x14ac:dyDescent="0.35">
      <c r="A111" s="154"/>
      <c r="B111" s="156"/>
      <c r="E111" s="157"/>
    </row>
    <row r="112" spans="1:5" x14ac:dyDescent="0.35">
      <c r="A112" s="154"/>
      <c r="B112" s="156"/>
      <c r="E112" s="157"/>
    </row>
    <row r="113" spans="1:5" x14ac:dyDescent="0.35">
      <c r="A113" s="154"/>
      <c r="B113" s="156"/>
      <c r="E113" s="157"/>
    </row>
    <row r="114" spans="1:5" x14ac:dyDescent="0.35">
      <c r="A114" s="154"/>
      <c r="B114" s="156"/>
      <c r="E114" s="157"/>
    </row>
    <row r="115" spans="1:5" x14ac:dyDescent="0.35">
      <c r="A115" s="154"/>
      <c r="B115" s="156"/>
      <c r="E115" s="157"/>
    </row>
    <row r="116" spans="1:5" x14ac:dyDescent="0.35">
      <c r="A116" s="154"/>
      <c r="B116" s="156"/>
      <c r="E116" s="157"/>
    </row>
    <row r="117" spans="1:5" x14ac:dyDescent="0.35">
      <c r="A117" s="154"/>
      <c r="B117" s="156"/>
      <c r="E117" s="157"/>
    </row>
    <row r="118" spans="1:5" x14ac:dyDescent="0.35">
      <c r="A118" s="154"/>
      <c r="B118" s="156"/>
      <c r="E118" s="157"/>
    </row>
    <row r="119" spans="1:5" x14ac:dyDescent="0.35">
      <c r="A119" s="154"/>
      <c r="B119" s="156"/>
      <c r="E119" s="157"/>
    </row>
    <row r="120" spans="1:5" x14ac:dyDescent="0.35">
      <c r="A120" s="154"/>
      <c r="B120" s="156"/>
      <c r="E120" s="157"/>
    </row>
    <row r="121" spans="1:5" x14ac:dyDescent="0.35">
      <c r="A121" s="154"/>
      <c r="B121" s="156"/>
      <c r="E121" s="157"/>
    </row>
    <row r="122" spans="1:5" x14ac:dyDescent="0.35">
      <c r="A122" s="154"/>
      <c r="B122" s="156"/>
      <c r="E122" s="157"/>
    </row>
    <row r="123" spans="1:5" x14ac:dyDescent="0.35">
      <c r="A123" s="154"/>
      <c r="B123" s="156"/>
      <c r="E123" s="157"/>
    </row>
    <row r="124" spans="1:5" x14ac:dyDescent="0.35">
      <c r="A124" s="154"/>
      <c r="B124" s="156"/>
      <c r="E124" s="157"/>
    </row>
    <row r="125" spans="1:5" x14ac:dyDescent="0.35">
      <c r="A125" s="154"/>
      <c r="B125" s="156"/>
      <c r="E125" s="157"/>
    </row>
    <row r="126" spans="1:5" x14ac:dyDescent="0.35">
      <c r="A126" s="154"/>
      <c r="B126" s="156"/>
      <c r="E126" s="157"/>
    </row>
    <row r="127" spans="1:5" x14ac:dyDescent="0.35">
      <c r="A127" s="154"/>
      <c r="B127" s="156"/>
      <c r="E127" s="157"/>
    </row>
    <row r="128" spans="1:5" x14ac:dyDescent="0.35">
      <c r="A128" s="154"/>
      <c r="B128" s="156"/>
      <c r="E128" s="157"/>
    </row>
    <row r="129" spans="1:5" x14ac:dyDescent="0.35">
      <c r="A129" s="154"/>
      <c r="B129" s="156"/>
      <c r="E129" s="157"/>
    </row>
    <row r="130" spans="1:5" x14ac:dyDescent="0.35">
      <c r="A130" s="154"/>
      <c r="B130" s="156"/>
      <c r="E130" s="157"/>
    </row>
    <row r="131" spans="1:5" x14ac:dyDescent="0.35">
      <c r="A131" s="154"/>
      <c r="B131" s="156"/>
      <c r="E131" s="157"/>
    </row>
    <row r="132" spans="1:5" x14ac:dyDescent="0.35">
      <c r="A132" s="154"/>
      <c r="B132" s="156"/>
      <c r="E132" s="157"/>
    </row>
    <row r="133" spans="1:5" x14ac:dyDescent="0.35">
      <c r="A133" s="154"/>
      <c r="B133" s="156"/>
      <c r="E133" s="157"/>
    </row>
    <row r="134" spans="1:5" x14ac:dyDescent="0.35">
      <c r="A134" s="154"/>
      <c r="B134" s="156"/>
      <c r="E134" s="157"/>
    </row>
    <row r="135" spans="1:5" x14ac:dyDescent="0.35">
      <c r="A135" s="154"/>
      <c r="B135" s="156"/>
      <c r="E135" s="157"/>
    </row>
    <row r="136" spans="1:5" x14ac:dyDescent="0.35">
      <c r="A136" s="154"/>
      <c r="B136" s="156"/>
      <c r="E136" s="157"/>
    </row>
    <row r="137" spans="1:5" x14ac:dyDescent="0.35">
      <c r="A137" s="154"/>
      <c r="B137" s="156"/>
      <c r="E137" s="157"/>
    </row>
    <row r="138" spans="1:5" x14ac:dyDescent="0.35">
      <c r="A138" s="154"/>
      <c r="B138" s="156"/>
      <c r="E138" s="157"/>
    </row>
    <row r="139" spans="1:5" x14ac:dyDescent="0.35">
      <c r="A139" s="154"/>
      <c r="B139" s="156"/>
      <c r="E139" s="157"/>
    </row>
    <row r="140" spans="1:5" x14ac:dyDescent="0.35">
      <c r="A140" s="154"/>
      <c r="B140" s="156"/>
      <c r="E140" s="157"/>
    </row>
    <row r="141" spans="1:5" x14ac:dyDescent="0.35">
      <c r="A141" s="154"/>
      <c r="B141" s="156"/>
      <c r="E141" s="157"/>
    </row>
    <row r="142" spans="1:5" x14ac:dyDescent="0.35">
      <c r="A142" s="154"/>
      <c r="B142" s="156"/>
      <c r="E142" s="157"/>
    </row>
    <row r="143" spans="1:5" x14ac:dyDescent="0.35">
      <c r="A143" s="154"/>
      <c r="B143" s="156"/>
      <c r="E143" s="157"/>
    </row>
    <row r="144" spans="1:5" x14ac:dyDescent="0.35">
      <c r="A144" s="154"/>
      <c r="B144" s="156"/>
      <c r="E144" s="157"/>
    </row>
    <row r="145" spans="1:5" x14ac:dyDescent="0.35">
      <c r="A145" s="154"/>
      <c r="B145" s="156"/>
      <c r="E145" s="157"/>
    </row>
    <row r="146" spans="1:5" x14ac:dyDescent="0.35">
      <c r="A146" s="154"/>
      <c r="B146" s="156"/>
      <c r="E146" s="157"/>
    </row>
    <row r="147" spans="1:5" x14ac:dyDescent="0.35">
      <c r="A147" s="154"/>
      <c r="B147" s="156"/>
      <c r="E147" s="157"/>
    </row>
    <row r="148" spans="1:5" x14ac:dyDescent="0.35">
      <c r="A148" s="154"/>
      <c r="B148" s="156"/>
      <c r="E148" s="157"/>
    </row>
    <row r="149" spans="1:5" x14ac:dyDescent="0.35">
      <c r="A149" s="154"/>
      <c r="B149" s="156"/>
      <c r="E149" s="157"/>
    </row>
    <row r="150" spans="1:5" x14ac:dyDescent="0.35">
      <c r="A150" s="154"/>
      <c r="B150" s="156"/>
      <c r="E150" s="157"/>
    </row>
    <row r="151" spans="1:5" x14ac:dyDescent="0.35">
      <c r="A151" s="154"/>
      <c r="B151" s="156"/>
      <c r="E151" s="157"/>
    </row>
    <row r="152" spans="1:5" x14ac:dyDescent="0.35">
      <c r="A152" s="154"/>
      <c r="B152" s="156"/>
      <c r="E152" s="157"/>
    </row>
    <row r="153" spans="1:5" x14ac:dyDescent="0.35">
      <c r="A153" s="154"/>
      <c r="B153" s="156"/>
      <c r="E153" s="157"/>
    </row>
    <row r="154" spans="1:5" x14ac:dyDescent="0.35">
      <c r="A154" s="154"/>
      <c r="B154" s="156"/>
      <c r="E154" s="157"/>
    </row>
    <row r="155" spans="1:5" x14ac:dyDescent="0.35">
      <c r="A155" s="154"/>
      <c r="B155" s="156"/>
      <c r="E155" s="157"/>
    </row>
    <row r="156" spans="1:5" x14ac:dyDescent="0.35">
      <c r="A156" s="154"/>
      <c r="B156" s="156"/>
      <c r="E156" s="157"/>
    </row>
    <row r="157" spans="1:5" x14ac:dyDescent="0.35">
      <c r="A157" s="154"/>
      <c r="B157" s="156"/>
      <c r="E157" s="157"/>
    </row>
    <row r="158" spans="1:5" x14ac:dyDescent="0.35">
      <c r="A158" s="154"/>
      <c r="B158" s="156"/>
      <c r="E158" s="157"/>
    </row>
    <row r="159" spans="1:5" x14ac:dyDescent="0.35">
      <c r="A159" s="154"/>
      <c r="B159" s="156"/>
      <c r="E159" s="157"/>
    </row>
    <row r="160" spans="1:5" x14ac:dyDescent="0.35">
      <c r="A160" s="154"/>
      <c r="B160" s="156"/>
      <c r="E160" s="157"/>
    </row>
    <row r="161" spans="1:5" x14ac:dyDescent="0.35">
      <c r="A161" s="154"/>
      <c r="B161" s="156"/>
      <c r="E161" s="157"/>
    </row>
    <row r="162" spans="1:5" x14ac:dyDescent="0.35">
      <c r="A162" s="154"/>
      <c r="B162" s="156"/>
      <c r="E162" s="157"/>
    </row>
    <row r="163" spans="1:5" x14ac:dyDescent="0.35">
      <c r="A163" s="154"/>
      <c r="B163" s="156"/>
      <c r="E163" s="157"/>
    </row>
    <row r="164" spans="1:5" x14ac:dyDescent="0.35">
      <c r="A164" s="154"/>
      <c r="B164" s="156"/>
      <c r="E164" s="157"/>
    </row>
    <row r="165" spans="1:5" x14ac:dyDescent="0.35">
      <c r="A165" s="154"/>
      <c r="B165" s="156"/>
      <c r="E165" s="157"/>
    </row>
    <row r="166" spans="1:5" x14ac:dyDescent="0.35">
      <c r="A166" s="154"/>
      <c r="B166" s="156"/>
      <c r="E166" s="157"/>
    </row>
    <row r="167" spans="1:5" x14ac:dyDescent="0.35">
      <c r="A167" s="154"/>
      <c r="B167" s="156"/>
      <c r="E167" s="157"/>
    </row>
    <row r="168" spans="1:5" x14ac:dyDescent="0.35">
      <c r="A168" s="154"/>
      <c r="B168" s="156"/>
      <c r="E168" s="157"/>
    </row>
    <row r="169" spans="1:5" x14ac:dyDescent="0.35">
      <c r="A169" s="154"/>
      <c r="B169" s="156"/>
      <c r="E169" s="157"/>
    </row>
    <row r="170" spans="1:5" x14ac:dyDescent="0.35">
      <c r="A170" s="154"/>
      <c r="B170" s="156"/>
      <c r="E170" s="157"/>
    </row>
    <row r="171" spans="1:5" x14ac:dyDescent="0.35">
      <c r="A171" s="154"/>
      <c r="B171" s="156"/>
      <c r="E171" s="157"/>
    </row>
    <row r="172" spans="1:5" x14ac:dyDescent="0.35">
      <c r="A172" s="154"/>
      <c r="B172" s="156"/>
      <c r="E172" s="157"/>
    </row>
    <row r="173" spans="1:5" x14ac:dyDescent="0.35">
      <c r="A173" s="154"/>
      <c r="B173" s="156"/>
      <c r="E173" s="157"/>
    </row>
    <row r="174" spans="1:5" x14ac:dyDescent="0.35">
      <c r="A174" s="154"/>
      <c r="B174" s="156"/>
      <c r="E174" s="157"/>
    </row>
    <row r="175" spans="1:5" x14ac:dyDescent="0.35">
      <c r="A175" s="154"/>
      <c r="B175" s="156"/>
      <c r="E175" s="157"/>
    </row>
    <row r="176" spans="1:5" x14ac:dyDescent="0.35">
      <c r="A176" s="154"/>
      <c r="B176" s="156"/>
      <c r="E176" s="157"/>
    </row>
    <row r="177" spans="1:5" x14ac:dyDescent="0.35">
      <c r="A177" s="154"/>
      <c r="B177" s="156"/>
      <c r="E177" s="157"/>
    </row>
    <row r="178" spans="1:5" x14ac:dyDescent="0.35">
      <c r="A178" s="154"/>
      <c r="B178" s="156"/>
      <c r="E178" s="157"/>
    </row>
    <row r="179" spans="1:5" x14ac:dyDescent="0.35">
      <c r="A179" s="154"/>
      <c r="B179" s="156"/>
      <c r="E179" s="157"/>
    </row>
    <row r="180" spans="1:5" x14ac:dyDescent="0.35">
      <c r="A180" s="154"/>
      <c r="B180" s="156"/>
      <c r="E180" s="157"/>
    </row>
    <row r="181" spans="1:5" x14ac:dyDescent="0.35">
      <c r="A181" s="154"/>
      <c r="B181" s="156"/>
      <c r="E181" s="157"/>
    </row>
    <row r="182" spans="1:5" x14ac:dyDescent="0.35">
      <c r="A182" s="154"/>
      <c r="B182" s="156"/>
      <c r="E182" s="157"/>
    </row>
    <row r="183" spans="1:5" x14ac:dyDescent="0.35">
      <c r="A183" s="154"/>
      <c r="B183" s="156"/>
      <c r="E183" s="157"/>
    </row>
    <row r="184" spans="1:5" x14ac:dyDescent="0.35">
      <c r="A184" s="154"/>
      <c r="B184" s="156"/>
      <c r="E184" s="157"/>
    </row>
    <row r="185" spans="1:5" x14ac:dyDescent="0.35">
      <c r="A185" s="154"/>
      <c r="B185" s="156"/>
      <c r="E185" s="157"/>
    </row>
    <row r="186" spans="1:5" x14ac:dyDescent="0.35">
      <c r="A186" s="154"/>
      <c r="B186" s="156"/>
      <c r="E186" s="157"/>
    </row>
    <row r="187" spans="1:5" x14ac:dyDescent="0.35">
      <c r="A187" s="154"/>
      <c r="B187" s="156"/>
      <c r="E187" s="157"/>
    </row>
    <row r="188" spans="1:5" x14ac:dyDescent="0.35">
      <c r="A188" s="154"/>
      <c r="B188" s="156"/>
      <c r="E188" s="157"/>
    </row>
    <row r="189" spans="1:5" x14ac:dyDescent="0.35">
      <c r="A189" s="154"/>
      <c r="B189" s="156"/>
      <c r="E189" s="157"/>
    </row>
    <row r="190" spans="1:5" x14ac:dyDescent="0.35">
      <c r="A190" s="154"/>
      <c r="B190" s="156"/>
      <c r="E190" s="157"/>
    </row>
    <row r="191" spans="1:5" x14ac:dyDescent="0.35">
      <c r="A191" s="154"/>
      <c r="B191" s="156"/>
      <c r="E191" s="157"/>
    </row>
    <row r="192" spans="1:5" x14ac:dyDescent="0.35">
      <c r="A192" s="154"/>
      <c r="B192" s="156"/>
      <c r="E192" s="157"/>
    </row>
    <row r="193" spans="1:5" x14ac:dyDescent="0.35">
      <c r="A193" s="154"/>
      <c r="B193" s="156"/>
      <c r="E193" s="157"/>
    </row>
    <row r="194" spans="1:5" x14ac:dyDescent="0.35">
      <c r="A194" s="154"/>
      <c r="B194" s="156"/>
      <c r="E194" s="157"/>
    </row>
    <row r="195" spans="1:5" x14ac:dyDescent="0.35">
      <c r="A195" s="154"/>
      <c r="B195" s="156"/>
      <c r="E195" s="157"/>
    </row>
    <row r="196" spans="1:5" x14ac:dyDescent="0.35">
      <c r="A196" s="154"/>
      <c r="B196" s="156"/>
      <c r="E196" s="157"/>
    </row>
    <row r="197" spans="1:5" x14ac:dyDescent="0.35">
      <c r="A197" s="154"/>
      <c r="B197" s="156"/>
      <c r="E197" s="157"/>
    </row>
    <row r="198" spans="1:5" x14ac:dyDescent="0.35">
      <c r="A198" s="154"/>
      <c r="B198" s="156"/>
      <c r="E198" s="157"/>
    </row>
    <row r="199" spans="1:5" x14ac:dyDescent="0.35">
      <c r="A199" s="154"/>
      <c r="B199" s="156"/>
      <c r="E199" s="157"/>
    </row>
    <row r="200" spans="1:5" x14ac:dyDescent="0.35">
      <c r="A200" s="154"/>
      <c r="B200" s="156"/>
      <c r="E200" s="157"/>
    </row>
    <row r="201" spans="1:5" x14ac:dyDescent="0.35">
      <c r="A201" s="154"/>
      <c r="B201" s="156"/>
      <c r="E201" s="157"/>
    </row>
    <row r="202" spans="1:5" x14ac:dyDescent="0.35">
      <c r="A202" s="154"/>
      <c r="B202" s="156"/>
      <c r="E202" s="157"/>
    </row>
    <row r="203" spans="1:5" x14ac:dyDescent="0.35">
      <c r="A203" s="154"/>
      <c r="B203" s="156"/>
      <c r="E203" s="157"/>
    </row>
    <row r="204" spans="1:5" x14ac:dyDescent="0.35">
      <c r="A204" s="154"/>
      <c r="B204" s="156"/>
      <c r="E204" s="157"/>
    </row>
    <row r="205" spans="1:5" x14ac:dyDescent="0.35">
      <c r="A205" s="154"/>
      <c r="B205" s="156"/>
      <c r="E205" s="157"/>
    </row>
    <row r="206" spans="1:5" x14ac:dyDescent="0.35">
      <c r="A206" s="154"/>
      <c r="B206" s="156"/>
      <c r="E206" s="157"/>
    </row>
    <row r="207" spans="1:5" x14ac:dyDescent="0.35">
      <c r="A207" s="154"/>
      <c r="B207" s="156"/>
      <c r="E207" s="157"/>
    </row>
    <row r="208" spans="1:5" x14ac:dyDescent="0.35">
      <c r="A208" s="154"/>
      <c r="B208" s="156"/>
      <c r="E208" s="157"/>
    </row>
    <row r="209" spans="1:5" x14ac:dyDescent="0.35">
      <c r="A209" s="154"/>
      <c r="B209" s="156"/>
      <c r="E209" s="157"/>
    </row>
    <row r="210" spans="1:5" x14ac:dyDescent="0.35">
      <c r="A210" s="154"/>
      <c r="B210" s="156"/>
      <c r="E210" s="157"/>
    </row>
    <row r="211" spans="1:5" x14ac:dyDescent="0.35">
      <c r="A211" s="154"/>
      <c r="B211" s="156"/>
      <c r="E211" s="157"/>
    </row>
    <row r="212" spans="1:5" x14ac:dyDescent="0.35">
      <c r="A212" s="154"/>
      <c r="B212" s="156"/>
      <c r="E212" s="157"/>
    </row>
    <row r="213" spans="1:5" x14ac:dyDescent="0.35">
      <c r="A213" s="154"/>
      <c r="B213" s="156"/>
      <c r="E213" s="157"/>
    </row>
    <row r="214" spans="1:5" x14ac:dyDescent="0.35">
      <c r="A214" s="154"/>
      <c r="B214" s="156"/>
      <c r="E214" s="157"/>
    </row>
    <row r="215" spans="1:5" x14ac:dyDescent="0.35">
      <c r="A215" s="154"/>
      <c r="B215" s="156"/>
      <c r="E215" s="157"/>
    </row>
    <row r="216" spans="1:5" x14ac:dyDescent="0.35">
      <c r="A216" s="154"/>
      <c r="B216" s="156"/>
      <c r="E216" s="157"/>
    </row>
    <row r="217" spans="1:5" x14ac:dyDescent="0.35">
      <c r="A217" s="154"/>
      <c r="B217" s="156"/>
      <c r="E217" s="157"/>
    </row>
    <row r="218" spans="1:5" x14ac:dyDescent="0.35">
      <c r="A218" s="154"/>
      <c r="B218" s="156"/>
      <c r="E218" s="157"/>
    </row>
    <row r="219" spans="1:5" x14ac:dyDescent="0.35">
      <c r="A219" s="154"/>
      <c r="B219" s="156"/>
      <c r="E219" s="157"/>
    </row>
    <row r="220" spans="1:5" x14ac:dyDescent="0.35">
      <c r="A220" s="154"/>
      <c r="B220" s="156"/>
      <c r="E220" s="157"/>
    </row>
    <row r="221" spans="1:5" x14ac:dyDescent="0.35">
      <c r="A221" s="154"/>
      <c r="B221" s="156"/>
      <c r="E221" s="157"/>
    </row>
    <row r="222" spans="1:5" x14ac:dyDescent="0.35">
      <c r="A222" s="154"/>
      <c r="B222" s="156"/>
      <c r="E222" s="157"/>
    </row>
    <row r="223" spans="1:5" x14ac:dyDescent="0.35">
      <c r="A223" s="154"/>
      <c r="B223" s="156"/>
      <c r="E223" s="157"/>
    </row>
    <row r="224" spans="1:5" x14ac:dyDescent="0.35">
      <c r="A224" s="154"/>
      <c r="B224" s="156"/>
      <c r="E224" s="157"/>
    </row>
    <row r="225" spans="1:5" x14ac:dyDescent="0.35">
      <c r="A225" s="154"/>
      <c r="B225" s="156"/>
      <c r="E225" s="157"/>
    </row>
    <row r="226" spans="1:5" x14ac:dyDescent="0.35">
      <c r="A226" s="154"/>
      <c r="B226" s="156"/>
      <c r="E226" s="157"/>
    </row>
    <row r="227" spans="1:5" x14ac:dyDescent="0.35">
      <c r="A227" s="154"/>
      <c r="B227" s="156"/>
      <c r="E227" s="157"/>
    </row>
    <row r="228" spans="1:5" x14ac:dyDescent="0.35">
      <c r="A228" s="154"/>
      <c r="B228" s="156"/>
      <c r="E228" s="157"/>
    </row>
    <row r="229" spans="1:5" x14ac:dyDescent="0.35">
      <c r="A229" s="154"/>
      <c r="B229" s="156"/>
      <c r="E229" s="157"/>
    </row>
    <row r="230" spans="1:5" x14ac:dyDescent="0.35">
      <c r="A230" s="154"/>
      <c r="B230" s="156"/>
      <c r="E230" s="157"/>
    </row>
    <row r="231" spans="1:5" x14ac:dyDescent="0.35">
      <c r="A231" s="154"/>
      <c r="B231" s="156"/>
      <c r="E231" s="157"/>
    </row>
    <row r="232" spans="1:5" x14ac:dyDescent="0.35">
      <c r="A232" s="154"/>
      <c r="B232" s="156"/>
      <c r="E232" s="157"/>
    </row>
    <row r="233" spans="1:5" x14ac:dyDescent="0.35">
      <c r="A233" s="154"/>
      <c r="B233" s="156"/>
      <c r="E233" s="157"/>
    </row>
    <row r="234" spans="1:5" x14ac:dyDescent="0.35">
      <c r="A234" s="154"/>
      <c r="B234" s="156"/>
      <c r="E234" s="157"/>
    </row>
    <row r="235" spans="1:5" x14ac:dyDescent="0.35">
      <c r="A235" s="154"/>
      <c r="B235" s="156"/>
      <c r="E235" s="157"/>
    </row>
    <row r="236" spans="1:5" x14ac:dyDescent="0.35">
      <c r="A236" s="154"/>
      <c r="B236" s="156"/>
      <c r="E236" s="157"/>
    </row>
    <row r="237" spans="1:5" x14ac:dyDescent="0.35">
      <c r="A237" s="154"/>
      <c r="B237" s="156"/>
      <c r="E237" s="157"/>
    </row>
    <row r="238" spans="1:5" x14ac:dyDescent="0.35">
      <c r="A238" s="154"/>
      <c r="B238" s="156"/>
      <c r="E238" s="157"/>
    </row>
    <row r="239" spans="1:5" x14ac:dyDescent="0.35">
      <c r="A239" s="154"/>
      <c r="B239" s="156"/>
      <c r="E239" s="157"/>
    </row>
    <row r="240" spans="1:5" x14ac:dyDescent="0.35">
      <c r="A240" s="154"/>
      <c r="B240" s="156"/>
      <c r="E240" s="157"/>
    </row>
    <row r="241" spans="1:5" x14ac:dyDescent="0.35">
      <c r="A241" s="154"/>
      <c r="B241" s="156"/>
      <c r="E241" s="157"/>
    </row>
    <row r="242" spans="1:5" x14ac:dyDescent="0.35">
      <c r="A242" s="154"/>
      <c r="B242" s="156"/>
      <c r="E242" s="157"/>
    </row>
    <row r="243" spans="1:5" x14ac:dyDescent="0.35">
      <c r="A243" s="154"/>
      <c r="B243" s="156"/>
      <c r="E243" s="157"/>
    </row>
    <row r="244" spans="1:5" x14ac:dyDescent="0.35">
      <c r="A244" s="154"/>
      <c r="B244" s="156"/>
      <c r="E244" s="157"/>
    </row>
    <row r="245" spans="1:5" x14ac:dyDescent="0.35">
      <c r="A245" s="154"/>
      <c r="B245" s="156"/>
      <c r="E245" s="157"/>
    </row>
    <row r="246" spans="1:5" x14ac:dyDescent="0.35">
      <c r="A246" s="154"/>
      <c r="B246" s="156"/>
      <c r="E246" s="157"/>
    </row>
    <row r="247" spans="1:5" x14ac:dyDescent="0.35">
      <c r="A247" s="154"/>
      <c r="B247" s="156"/>
      <c r="E247" s="157"/>
    </row>
    <row r="248" spans="1:5" x14ac:dyDescent="0.35">
      <c r="A248" s="154"/>
      <c r="B248" s="156"/>
      <c r="E248" s="157"/>
    </row>
    <row r="249" spans="1:5" x14ac:dyDescent="0.35">
      <c r="A249" s="154"/>
      <c r="B249" s="156"/>
      <c r="E249" s="157"/>
    </row>
    <row r="250" spans="1:5" x14ac:dyDescent="0.35">
      <c r="A250" s="154"/>
      <c r="B250" s="156"/>
      <c r="E250" s="157"/>
    </row>
    <row r="251" spans="1:5" x14ac:dyDescent="0.35">
      <c r="A251" s="154"/>
      <c r="B251" s="156"/>
      <c r="E251" s="157"/>
    </row>
    <row r="252" spans="1:5" x14ac:dyDescent="0.35">
      <c r="A252" s="154"/>
      <c r="B252" s="156"/>
      <c r="E252" s="157"/>
    </row>
    <row r="253" spans="1:5" x14ac:dyDescent="0.35">
      <c r="A253" s="154"/>
      <c r="B253" s="156"/>
      <c r="E253" s="157"/>
    </row>
    <row r="254" spans="1:5" x14ac:dyDescent="0.35">
      <c r="A254" s="154"/>
      <c r="B254" s="156"/>
      <c r="E254" s="157"/>
    </row>
    <row r="255" spans="1:5" x14ac:dyDescent="0.35">
      <c r="A255" s="154"/>
      <c r="B255" s="156"/>
      <c r="E255" s="157"/>
    </row>
    <row r="256" spans="1:5" x14ac:dyDescent="0.35">
      <c r="A256" s="154"/>
      <c r="B256" s="156"/>
      <c r="E256" s="157"/>
    </row>
    <row r="257" spans="1:5" x14ac:dyDescent="0.35">
      <c r="A257" s="154"/>
      <c r="B257" s="156"/>
      <c r="E257" s="157"/>
    </row>
    <row r="258" spans="1:5" x14ac:dyDescent="0.35">
      <c r="A258" s="154"/>
      <c r="B258" s="156"/>
      <c r="E258" s="157"/>
    </row>
    <row r="259" spans="1:5" x14ac:dyDescent="0.35">
      <c r="A259" s="154"/>
      <c r="B259" s="156"/>
      <c r="E259" s="157"/>
    </row>
    <row r="260" spans="1:5" x14ac:dyDescent="0.35">
      <c r="A260" s="154"/>
      <c r="B260" s="156"/>
      <c r="E260" s="157"/>
    </row>
    <row r="261" spans="1:5" x14ac:dyDescent="0.35">
      <c r="A261" s="154"/>
      <c r="B261" s="156"/>
      <c r="E261" s="157"/>
    </row>
    <row r="262" spans="1:5" x14ac:dyDescent="0.35">
      <c r="A262" s="154"/>
      <c r="B262" s="156"/>
      <c r="E262" s="157"/>
    </row>
    <row r="263" spans="1:5" x14ac:dyDescent="0.35">
      <c r="A263" s="154"/>
      <c r="B263" s="156"/>
      <c r="E263" s="157"/>
    </row>
    <row r="264" spans="1:5" x14ac:dyDescent="0.35">
      <c r="A264" s="154"/>
      <c r="B264" s="156"/>
      <c r="E264" s="157"/>
    </row>
    <row r="265" spans="1:5" x14ac:dyDescent="0.35">
      <c r="A265" s="154"/>
      <c r="B265" s="156"/>
      <c r="E265" s="157"/>
    </row>
    <row r="266" spans="1:5" x14ac:dyDescent="0.35">
      <c r="A266" s="154"/>
      <c r="B266" s="156"/>
      <c r="E266" s="157"/>
    </row>
    <row r="267" spans="1:5" x14ac:dyDescent="0.35">
      <c r="A267" s="154"/>
      <c r="B267" s="156"/>
      <c r="E267" s="157"/>
    </row>
    <row r="268" spans="1:5" x14ac:dyDescent="0.35">
      <c r="A268" s="154"/>
      <c r="B268" s="156"/>
      <c r="E268" s="157"/>
    </row>
    <row r="269" spans="1:5" x14ac:dyDescent="0.35">
      <c r="A269" s="154"/>
      <c r="B269" s="156"/>
      <c r="E269" s="157"/>
    </row>
    <row r="270" spans="1:5" x14ac:dyDescent="0.35">
      <c r="A270" s="154"/>
      <c r="B270" s="156"/>
      <c r="E270" s="157"/>
    </row>
    <row r="271" spans="1:5" x14ac:dyDescent="0.35">
      <c r="A271" s="154"/>
      <c r="B271" s="156"/>
      <c r="E271" s="157"/>
    </row>
    <row r="272" spans="1:5" x14ac:dyDescent="0.35">
      <c r="A272" s="154"/>
      <c r="B272" s="156"/>
      <c r="E272" s="157"/>
    </row>
    <row r="273" spans="1:5" x14ac:dyDescent="0.35">
      <c r="A273" s="154"/>
      <c r="B273" s="156"/>
      <c r="E273" s="157"/>
    </row>
    <row r="274" spans="1:5" x14ac:dyDescent="0.35">
      <c r="A274" s="154"/>
      <c r="B274" s="156"/>
      <c r="E274" s="157"/>
    </row>
    <row r="275" spans="1:5" x14ac:dyDescent="0.35">
      <c r="A275" s="154"/>
      <c r="B275" s="156"/>
      <c r="E275" s="157"/>
    </row>
    <row r="276" spans="1:5" x14ac:dyDescent="0.35">
      <c r="A276" s="154"/>
      <c r="B276" s="156"/>
      <c r="E276" s="157"/>
    </row>
    <row r="277" spans="1:5" x14ac:dyDescent="0.35">
      <c r="A277" s="154"/>
      <c r="B277" s="156"/>
      <c r="E277" s="157"/>
    </row>
    <row r="278" spans="1:5" x14ac:dyDescent="0.35">
      <c r="A278" s="154"/>
      <c r="B278" s="156"/>
      <c r="E278" s="157"/>
    </row>
    <row r="279" spans="1:5" x14ac:dyDescent="0.35">
      <c r="A279" s="154"/>
      <c r="B279" s="156"/>
      <c r="E279" s="157"/>
    </row>
    <row r="280" spans="1:5" x14ac:dyDescent="0.35">
      <c r="A280" s="154"/>
      <c r="B280" s="156"/>
      <c r="E280" s="157"/>
    </row>
    <row r="281" spans="1:5" x14ac:dyDescent="0.35">
      <c r="A281" s="154"/>
      <c r="B281" s="156"/>
      <c r="E281" s="157"/>
    </row>
    <row r="282" spans="1:5" x14ac:dyDescent="0.35">
      <c r="A282" s="154"/>
      <c r="B282" s="156"/>
      <c r="E282" s="157"/>
    </row>
    <row r="283" spans="1:5" x14ac:dyDescent="0.35">
      <c r="A283" s="154"/>
      <c r="B283" s="156"/>
      <c r="E283" s="157"/>
    </row>
    <row r="284" spans="1:5" x14ac:dyDescent="0.35">
      <c r="A284" s="154"/>
      <c r="B284" s="156"/>
      <c r="E284" s="157"/>
    </row>
    <row r="285" spans="1:5" x14ac:dyDescent="0.35">
      <c r="A285" s="154"/>
      <c r="B285" s="156"/>
      <c r="E285" s="157"/>
    </row>
    <row r="286" spans="1:5" x14ac:dyDescent="0.35">
      <c r="A286" s="154"/>
      <c r="B286" s="156"/>
      <c r="E286" s="157"/>
    </row>
    <row r="287" spans="1:5" x14ac:dyDescent="0.35">
      <c r="A287" s="154"/>
      <c r="B287" s="156"/>
      <c r="E287" s="157"/>
    </row>
    <row r="288" spans="1:5" x14ac:dyDescent="0.35">
      <c r="A288" s="154"/>
      <c r="B288" s="156"/>
      <c r="E288" s="157"/>
    </row>
    <row r="289" spans="1:5" x14ac:dyDescent="0.35">
      <c r="A289" s="154"/>
      <c r="B289" s="156"/>
      <c r="E289" s="157"/>
    </row>
    <row r="290" spans="1:5" x14ac:dyDescent="0.35">
      <c r="A290" s="154"/>
      <c r="B290" s="156"/>
      <c r="E290" s="157"/>
    </row>
    <row r="291" spans="1:5" x14ac:dyDescent="0.35">
      <c r="A291" s="154"/>
      <c r="B291" s="156"/>
      <c r="E291" s="157"/>
    </row>
    <row r="292" spans="1:5" x14ac:dyDescent="0.35">
      <c r="A292" s="154"/>
      <c r="B292" s="156"/>
      <c r="E292" s="157"/>
    </row>
    <row r="293" spans="1:5" x14ac:dyDescent="0.35">
      <c r="A293" s="154"/>
      <c r="B293" s="156"/>
      <c r="E293" s="157"/>
    </row>
    <row r="294" spans="1:5" x14ac:dyDescent="0.35">
      <c r="A294" s="154"/>
      <c r="B294" s="156"/>
      <c r="E294" s="157"/>
    </row>
    <row r="295" spans="1:5" x14ac:dyDescent="0.35">
      <c r="A295" s="154"/>
      <c r="B295" s="156"/>
      <c r="E295" s="157"/>
    </row>
    <row r="296" spans="1:5" x14ac:dyDescent="0.35">
      <c r="A296" s="154"/>
      <c r="B296" s="156"/>
      <c r="E296" s="157"/>
    </row>
    <row r="297" spans="1:5" x14ac:dyDescent="0.35">
      <c r="A297" s="154"/>
      <c r="B297" s="156"/>
      <c r="E297" s="157"/>
    </row>
    <row r="298" spans="1:5" x14ac:dyDescent="0.35">
      <c r="A298" s="154"/>
      <c r="B298" s="156"/>
      <c r="E298" s="157"/>
    </row>
    <row r="299" spans="1:5" x14ac:dyDescent="0.35">
      <c r="A299" s="154"/>
      <c r="B299" s="156"/>
      <c r="E299" s="157"/>
    </row>
    <row r="300" spans="1:5" x14ac:dyDescent="0.35">
      <c r="A300" s="154"/>
      <c r="B300" s="156"/>
      <c r="E300" s="157"/>
    </row>
    <row r="301" spans="1:5" x14ac:dyDescent="0.35">
      <c r="A301" s="154"/>
      <c r="B301" s="156"/>
      <c r="E301" s="157"/>
    </row>
    <row r="302" spans="1:5" x14ac:dyDescent="0.35">
      <c r="A302" s="154"/>
      <c r="B302" s="156"/>
      <c r="E302" s="157"/>
    </row>
    <row r="303" spans="1:5" x14ac:dyDescent="0.35">
      <c r="A303" s="154"/>
      <c r="B303" s="156"/>
      <c r="E303" s="157"/>
    </row>
    <row r="304" spans="1:5" x14ac:dyDescent="0.35">
      <c r="A304" s="154"/>
      <c r="B304" s="156"/>
      <c r="E304" s="157"/>
    </row>
    <row r="305" spans="1:5" x14ac:dyDescent="0.35">
      <c r="A305" s="154"/>
      <c r="B305" s="156"/>
      <c r="E305" s="157"/>
    </row>
    <row r="306" spans="1:5" x14ac:dyDescent="0.35">
      <c r="A306" s="154"/>
      <c r="B306" s="156"/>
      <c r="E306" s="157"/>
    </row>
    <row r="307" spans="1:5" x14ac:dyDescent="0.35">
      <c r="A307" s="154"/>
      <c r="B307" s="156"/>
      <c r="E307" s="157"/>
    </row>
    <row r="308" spans="1:5" x14ac:dyDescent="0.35">
      <c r="A308" s="154"/>
      <c r="B308" s="156"/>
      <c r="E308" s="157"/>
    </row>
    <row r="309" spans="1:5" x14ac:dyDescent="0.35">
      <c r="A309" s="154"/>
      <c r="B309" s="156"/>
      <c r="E309" s="157"/>
    </row>
    <row r="310" spans="1:5" x14ac:dyDescent="0.35">
      <c r="A310" s="154"/>
      <c r="B310" s="156"/>
      <c r="E310" s="157"/>
    </row>
    <row r="311" spans="1:5" x14ac:dyDescent="0.35">
      <c r="A311" s="154"/>
      <c r="B311" s="156"/>
      <c r="E311" s="157"/>
    </row>
    <row r="312" spans="1:5" x14ac:dyDescent="0.35">
      <c r="A312" s="154"/>
      <c r="B312" s="156"/>
      <c r="E312" s="157"/>
    </row>
    <row r="313" spans="1:5" x14ac:dyDescent="0.35">
      <c r="A313" s="154"/>
      <c r="B313" s="156"/>
      <c r="E313" s="157"/>
    </row>
    <row r="314" spans="1:5" x14ac:dyDescent="0.35">
      <c r="A314" s="154"/>
      <c r="B314" s="156"/>
      <c r="E314" s="157"/>
    </row>
    <row r="315" spans="1:5" x14ac:dyDescent="0.35">
      <c r="A315" s="154"/>
      <c r="B315" s="156"/>
      <c r="E315" s="157"/>
    </row>
    <row r="316" spans="1:5" x14ac:dyDescent="0.35">
      <c r="A316" s="154"/>
      <c r="B316" s="156"/>
      <c r="E316" s="157"/>
    </row>
    <row r="317" spans="1:5" x14ac:dyDescent="0.35">
      <c r="A317" s="154"/>
      <c r="B317" s="156"/>
      <c r="E317" s="157"/>
    </row>
    <row r="318" spans="1:5" x14ac:dyDescent="0.35">
      <c r="A318" s="154"/>
      <c r="B318" s="156"/>
      <c r="E318" s="157"/>
    </row>
    <row r="319" spans="1:5" x14ac:dyDescent="0.35">
      <c r="A319" s="154"/>
      <c r="B319" s="156"/>
      <c r="E319" s="157"/>
    </row>
    <row r="320" spans="1:5" x14ac:dyDescent="0.35">
      <c r="A320" s="154"/>
      <c r="B320" s="156"/>
      <c r="E320" s="157"/>
    </row>
    <row r="321" spans="1:5" x14ac:dyDescent="0.35">
      <c r="A321" s="154"/>
      <c r="B321" s="156"/>
      <c r="E321" s="157"/>
    </row>
    <row r="322" spans="1:5" x14ac:dyDescent="0.35">
      <c r="A322" s="154"/>
      <c r="B322" s="156"/>
      <c r="E322" s="157"/>
    </row>
    <row r="323" spans="1:5" x14ac:dyDescent="0.35">
      <c r="A323" s="154"/>
      <c r="B323" s="156"/>
      <c r="E323" s="157"/>
    </row>
    <row r="324" spans="1:5" x14ac:dyDescent="0.35">
      <c r="A324" s="154"/>
      <c r="B324" s="156"/>
      <c r="E324" s="157"/>
    </row>
    <row r="325" spans="1:5" x14ac:dyDescent="0.35">
      <c r="A325" s="154"/>
      <c r="B325" s="156"/>
      <c r="E325" s="157"/>
    </row>
    <row r="326" spans="1:5" x14ac:dyDescent="0.35">
      <c r="A326" s="154"/>
      <c r="B326" s="156"/>
      <c r="E326" s="157"/>
    </row>
    <row r="327" spans="1:5" x14ac:dyDescent="0.35">
      <c r="A327" s="154"/>
      <c r="B327" s="156"/>
      <c r="E327" s="157"/>
    </row>
    <row r="328" spans="1:5" x14ac:dyDescent="0.35">
      <c r="A328" s="154"/>
      <c r="B328" s="156"/>
      <c r="E328" s="157"/>
    </row>
    <row r="329" spans="1:5" x14ac:dyDescent="0.35">
      <c r="A329" s="154"/>
      <c r="B329" s="156"/>
      <c r="E329" s="157"/>
    </row>
    <row r="330" spans="1:5" x14ac:dyDescent="0.35">
      <c r="A330" s="154"/>
      <c r="B330" s="156"/>
      <c r="E330" s="157"/>
    </row>
    <row r="331" spans="1:5" x14ac:dyDescent="0.35">
      <c r="A331" s="154"/>
      <c r="B331" s="156"/>
      <c r="E331" s="157"/>
    </row>
    <row r="332" spans="1:5" x14ac:dyDescent="0.35">
      <c r="A332" s="154"/>
      <c r="B332" s="156"/>
      <c r="E332" s="157"/>
    </row>
    <row r="333" spans="1:5" x14ac:dyDescent="0.35">
      <c r="A333" s="154"/>
      <c r="B333" s="156"/>
      <c r="E333" s="157"/>
    </row>
    <row r="334" spans="1:5" x14ac:dyDescent="0.35">
      <c r="A334" s="154"/>
      <c r="B334" s="156"/>
      <c r="E334" s="157"/>
    </row>
    <row r="335" spans="1:5" x14ac:dyDescent="0.35">
      <c r="A335" s="154"/>
      <c r="B335" s="156"/>
      <c r="E335" s="157"/>
    </row>
    <row r="336" spans="1:5" x14ac:dyDescent="0.35">
      <c r="A336" s="154"/>
      <c r="B336" s="156"/>
      <c r="E336" s="157"/>
    </row>
    <row r="337" spans="1:5" x14ac:dyDescent="0.35">
      <c r="A337" s="154"/>
      <c r="B337" s="156"/>
      <c r="E337" s="157"/>
    </row>
    <row r="338" spans="1:5" x14ac:dyDescent="0.35">
      <c r="A338" s="154"/>
      <c r="B338" s="156"/>
      <c r="E338" s="157"/>
    </row>
    <row r="339" spans="1:5" x14ac:dyDescent="0.35">
      <c r="A339" s="154"/>
      <c r="B339" s="156"/>
      <c r="E339" s="157"/>
    </row>
    <row r="340" spans="1:5" x14ac:dyDescent="0.35">
      <c r="A340" s="154"/>
      <c r="B340" s="156"/>
      <c r="E340" s="157"/>
    </row>
    <row r="341" spans="1:5" x14ac:dyDescent="0.35">
      <c r="A341" s="154"/>
      <c r="B341" s="156"/>
      <c r="E341" s="157"/>
    </row>
    <row r="342" spans="1:5" x14ac:dyDescent="0.35">
      <c r="A342" s="154"/>
      <c r="B342" s="156"/>
      <c r="E342" s="157"/>
    </row>
    <row r="343" spans="1:5" x14ac:dyDescent="0.35">
      <c r="A343" s="154"/>
      <c r="B343" s="156"/>
      <c r="E343" s="157"/>
    </row>
    <row r="344" spans="1:5" x14ac:dyDescent="0.35">
      <c r="A344" s="154"/>
      <c r="B344" s="156"/>
      <c r="E344" s="157"/>
    </row>
    <row r="345" spans="1:5" x14ac:dyDescent="0.35">
      <c r="A345" s="154"/>
      <c r="B345" s="156"/>
      <c r="E345" s="157"/>
    </row>
    <row r="346" spans="1:5" x14ac:dyDescent="0.35">
      <c r="A346" s="154"/>
      <c r="B346" s="156"/>
      <c r="E346" s="157"/>
    </row>
    <row r="347" spans="1:5" x14ac:dyDescent="0.35">
      <c r="A347" s="154"/>
      <c r="B347" s="156"/>
      <c r="E347" s="157"/>
    </row>
    <row r="348" spans="1:5" x14ac:dyDescent="0.35">
      <c r="A348" s="154"/>
      <c r="B348" s="156"/>
      <c r="E348" s="157"/>
    </row>
    <row r="349" spans="1:5" x14ac:dyDescent="0.35">
      <c r="A349" s="154"/>
      <c r="B349" s="156"/>
      <c r="E349" s="157"/>
    </row>
    <row r="350" spans="1:5" x14ac:dyDescent="0.35">
      <c r="A350" s="154"/>
      <c r="B350" s="156"/>
      <c r="E350" s="157"/>
    </row>
    <row r="351" spans="1:5" x14ac:dyDescent="0.35">
      <c r="A351" s="154"/>
      <c r="B351" s="156"/>
      <c r="E351" s="157"/>
    </row>
    <row r="352" spans="1:5" x14ac:dyDescent="0.35">
      <c r="A352" s="154"/>
      <c r="B352" s="156"/>
      <c r="E352" s="157"/>
    </row>
    <row r="353" spans="1:5" x14ac:dyDescent="0.35">
      <c r="A353" s="154"/>
      <c r="B353" s="156"/>
      <c r="E353" s="157"/>
    </row>
    <row r="354" spans="1:5" x14ac:dyDescent="0.35">
      <c r="A354" s="154"/>
      <c r="B354" s="156"/>
      <c r="E354" s="157"/>
    </row>
    <row r="355" spans="1:5" x14ac:dyDescent="0.35">
      <c r="A355" s="154"/>
      <c r="B355" s="156"/>
      <c r="E355" s="157"/>
    </row>
    <row r="356" spans="1:5" x14ac:dyDescent="0.35">
      <c r="A356" s="154"/>
      <c r="B356" s="156"/>
      <c r="E356" s="157"/>
    </row>
    <row r="357" spans="1:5" x14ac:dyDescent="0.35">
      <c r="A357" s="154"/>
      <c r="B357" s="156"/>
      <c r="E357" s="157"/>
    </row>
    <row r="358" spans="1:5" x14ac:dyDescent="0.35">
      <c r="A358" s="154"/>
      <c r="B358" s="156"/>
      <c r="E358" s="157"/>
    </row>
    <row r="359" spans="1:5" x14ac:dyDescent="0.35">
      <c r="A359" s="154"/>
      <c r="B359" s="156"/>
      <c r="E359" s="157"/>
    </row>
    <row r="360" spans="1:5" x14ac:dyDescent="0.35">
      <c r="A360" s="154"/>
      <c r="B360" s="156"/>
      <c r="E360" s="157"/>
    </row>
    <row r="361" spans="1:5" x14ac:dyDescent="0.35">
      <c r="A361" s="154"/>
      <c r="B361" s="156"/>
      <c r="E361" s="157"/>
    </row>
    <row r="362" spans="1:5" x14ac:dyDescent="0.35">
      <c r="A362" s="154"/>
      <c r="B362" s="156"/>
      <c r="E362" s="157"/>
    </row>
    <row r="363" spans="1:5" x14ac:dyDescent="0.35">
      <c r="A363" s="154"/>
      <c r="B363" s="156"/>
      <c r="E363" s="157"/>
    </row>
    <row r="364" spans="1:5" x14ac:dyDescent="0.35">
      <c r="A364" s="154"/>
      <c r="B364" s="156"/>
      <c r="E364" s="157"/>
    </row>
    <row r="365" spans="1:5" x14ac:dyDescent="0.35">
      <c r="A365" s="154"/>
      <c r="B365" s="156"/>
      <c r="E365" s="157"/>
    </row>
    <row r="366" spans="1:5" x14ac:dyDescent="0.35">
      <c r="A366" s="154"/>
      <c r="B366" s="156"/>
      <c r="E366" s="157"/>
    </row>
    <row r="367" spans="1:5" x14ac:dyDescent="0.35">
      <c r="A367" s="154"/>
      <c r="B367" s="156"/>
      <c r="E367" s="157"/>
    </row>
    <row r="368" spans="1:5" x14ac:dyDescent="0.35">
      <c r="A368" s="154"/>
      <c r="B368" s="156"/>
      <c r="E368" s="157"/>
    </row>
    <row r="369" spans="1:5" x14ac:dyDescent="0.35">
      <c r="A369" s="154"/>
      <c r="B369" s="156"/>
      <c r="E369" s="157"/>
    </row>
    <row r="370" spans="1:5" x14ac:dyDescent="0.35">
      <c r="A370" s="154"/>
      <c r="B370" s="156"/>
      <c r="E370" s="157"/>
    </row>
    <row r="371" spans="1:5" x14ac:dyDescent="0.35">
      <c r="A371" s="154"/>
      <c r="B371" s="156"/>
      <c r="E371" s="157"/>
    </row>
    <row r="372" spans="1:5" x14ac:dyDescent="0.35">
      <c r="A372" s="154"/>
      <c r="B372" s="156"/>
      <c r="E372" s="157"/>
    </row>
    <row r="373" spans="1:5" x14ac:dyDescent="0.35">
      <c r="A373" s="154"/>
      <c r="B373" s="156"/>
      <c r="E373" s="157"/>
    </row>
    <row r="374" spans="1:5" x14ac:dyDescent="0.35">
      <c r="A374" s="154"/>
      <c r="B374" s="156"/>
      <c r="E374" s="157"/>
    </row>
    <row r="375" spans="1:5" x14ac:dyDescent="0.35">
      <c r="A375" s="154"/>
      <c r="B375" s="156"/>
      <c r="E375" s="157"/>
    </row>
    <row r="376" spans="1:5" x14ac:dyDescent="0.35">
      <c r="A376" s="154"/>
      <c r="B376" s="156"/>
      <c r="E376" s="157"/>
    </row>
    <row r="377" spans="1:5" x14ac:dyDescent="0.35">
      <c r="A377" s="154"/>
      <c r="B377" s="156"/>
      <c r="E377" s="157"/>
    </row>
    <row r="378" spans="1:5" x14ac:dyDescent="0.35">
      <c r="A378" s="154"/>
      <c r="B378" s="156"/>
      <c r="E378" s="157"/>
    </row>
    <row r="379" spans="1:5" x14ac:dyDescent="0.35">
      <c r="A379" s="154"/>
      <c r="B379" s="156"/>
      <c r="E379" s="157"/>
    </row>
    <row r="380" spans="1:5" x14ac:dyDescent="0.35">
      <c r="A380" s="154"/>
      <c r="B380" s="156"/>
      <c r="E380" s="157"/>
    </row>
    <row r="381" spans="1:5" x14ac:dyDescent="0.35">
      <c r="A381" s="154"/>
      <c r="B381" s="156"/>
      <c r="E381" s="157"/>
    </row>
    <row r="382" spans="1:5" x14ac:dyDescent="0.35">
      <c r="A382" s="154"/>
      <c r="B382" s="156"/>
      <c r="E382" s="157"/>
    </row>
    <row r="383" spans="1:5" x14ac:dyDescent="0.35">
      <c r="A383" s="154"/>
      <c r="B383" s="156"/>
      <c r="E383" s="157"/>
    </row>
    <row r="384" spans="1:5" x14ac:dyDescent="0.35">
      <c r="A384" s="154"/>
      <c r="B384" s="156"/>
      <c r="E384" s="157"/>
    </row>
    <row r="385" spans="1:5" x14ac:dyDescent="0.35">
      <c r="A385" s="154"/>
      <c r="B385" s="156"/>
      <c r="E385" s="157"/>
    </row>
    <row r="386" spans="1:5" x14ac:dyDescent="0.35">
      <c r="A386" s="154"/>
      <c r="B386" s="156"/>
      <c r="E386" s="157"/>
    </row>
    <row r="387" spans="1:5" x14ac:dyDescent="0.35">
      <c r="A387" s="154"/>
      <c r="B387" s="156"/>
      <c r="E387" s="157"/>
    </row>
    <row r="388" spans="1:5" x14ac:dyDescent="0.35">
      <c r="A388" s="154"/>
      <c r="B388" s="156"/>
      <c r="E388" s="157"/>
    </row>
    <row r="389" spans="1:5" x14ac:dyDescent="0.35">
      <c r="A389" s="154"/>
      <c r="B389" s="156"/>
      <c r="E389" s="157"/>
    </row>
    <row r="390" spans="1:5" x14ac:dyDescent="0.35">
      <c r="A390" s="154"/>
      <c r="B390" s="156"/>
      <c r="E390" s="157"/>
    </row>
    <row r="391" spans="1:5" x14ac:dyDescent="0.35">
      <c r="A391" s="154"/>
      <c r="B391" s="156"/>
      <c r="E391" s="157"/>
    </row>
    <row r="392" spans="1:5" x14ac:dyDescent="0.35">
      <c r="A392" s="154"/>
      <c r="B392" s="156"/>
      <c r="E392" s="157"/>
    </row>
    <row r="393" spans="1:5" x14ac:dyDescent="0.35">
      <c r="A393" s="154"/>
      <c r="B393" s="156"/>
      <c r="E393" s="157"/>
    </row>
    <row r="394" spans="1:5" x14ac:dyDescent="0.35">
      <c r="A394" s="154"/>
      <c r="B394" s="156"/>
      <c r="E394" s="157"/>
    </row>
    <row r="395" spans="1:5" x14ac:dyDescent="0.35">
      <c r="A395" s="154"/>
      <c r="B395" s="156"/>
      <c r="E395" s="157"/>
    </row>
    <row r="396" spans="1:5" x14ac:dyDescent="0.35">
      <c r="A396" s="154"/>
      <c r="B396" s="156"/>
      <c r="E396" s="157"/>
    </row>
    <row r="397" spans="1:5" x14ac:dyDescent="0.35">
      <c r="A397" s="154"/>
      <c r="B397" s="156"/>
      <c r="E397" s="157"/>
    </row>
    <row r="398" spans="1:5" x14ac:dyDescent="0.35">
      <c r="A398" s="154"/>
      <c r="B398" s="156"/>
      <c r="E398" s="157"/>
    </row>
    <row r="399" spans="1:5" x14ac:dyDescent="0.35">
      <c r="A399" s="154"/>
      <c r="B399" s="156"/>
      <c r="E399" s="157"/>
    </row>
    <row r="400" spans="1:5" x14ac:dyDescent="0.35">
      <c r="A400" s="154"/>
      <c r="B400" s="156"/>
      <c r="E400" s="157"/>
    </row>
    <row r="401" spans="1:5" x14ac:dyDescent="0.35">
      <c r="A401" s="154"/>
      <c r="B401" s="156"/>
      <c r="E401" s="157"/>
    </row>
    <row r="402" spans="1:5" x14ac:dyDescent="0.35">
      <c r="A402" s="154"/>
      <c r="B402" s="156"/>
      <c r="E402" s="157"/>
    </row>
    <row r="403" spans="1:5" x14ac:dyDescent="0.35">
      <c r="A403" s="154"/>
      <c r="B403" s="156"/>
      <c r="E403" s="157"/>
    </row>
    <row r="404" spans="1:5" x14ac:dyDescent="0.35">
      <c r="A404" s="154"/>
      <c r="B404" s="156"/>
      <c r="E404" s="157"/>
    </row>
    <row r="405" spans="1:5" x14ac:dyDescent="0.35">
      <c r="A405" s="154"/>
      <c r="B405" s="156"/>
      <c r="E405" s="157"/>
    </row>
    <row r="406" spans="1:5" x14ac:dyDescent="0.35">
      <c r="A406" s="154"/>
      <c r="B406" s="156"/>
      <c r="E406" s="157"/>
    </row>
    <row r="407" spans="1:5" x14ac:dyDescent="0.35">
      <c r="A407" s="154"/>
      <c r="B407" s="156"/>
      <c r="E407" s="157"/>
    </row>
    <row r="408" spans="1:5" x14ac:dyDescent="0.35">
      <c r="A408" s="154"/>
      <c r="B408" s="156"/>
      <c r="E408" s="157"/>
    </row>
    <row r="409" spans="1:5" x14ac:dyDescent="0.35">
      <c r="A409" s="154"/>
      <c r="B409" s="156"/>
      <c r="E409" s="157"/>
    </row>
    <row r="410" spans="1:5" x14ac:dyDescent="0.35">
      <c r="A410" s="154"/>
      <c r="B410" s="156"/>
      <c r="E410" s="157"/>
    </row>
    <row r="411" spans="1:5" x14ac:dyDescent="0.35">
      <c r="A411" s="154"/>
      <c r="B411" s="156"/>
      <c r="E411" s="157"/>
    </row>
    <row r="412" spans="1:5" x14ac:dyDescent="0.35">
      <c r="A412" s="154"/>
      <c r="B412" s="156"/>
      <c r="E412" s="157"/>
    </row>
    <row r="413" spans="1:5" x14ac:dyDescent="0.35">
      <c r="A413" s="154"/>
      <c r="B413" s="156"/>
      <c r="E413" s="157"/>
    </row>
    <row r="414" spans="1:5" x14ac:dyDescent="0.35">
      <c r="A414" s="154"/>
      <c r="B414" s="156"/>
      <c r="E414" s="157"/>
    </row>
    <row r="415" spans="1:5" x14ac:dyDescent="0.35">
      <c r="A415" s="154"/>
      <c r="B415" s="156"/>
      <c r="E415" s="157"/>
    </row>
    <row r="416" spans="1:5" x14ac:dyDescent="0.35">
      <c r="A416" s="154"/>
      <c r="B416" s="156"/>
      <c r="E416" s="157"/>
    </row>
    <row r="417" spans="1:5" x14ac:dyDescent="0.35">
      <c r="A417" s="154"/>
      <c r="B417" s="156"/>
      <c r="E417" s="157"/>
    </row>
    <row r="418" spans="1:5" x14ac:dyDescent="0.35">
      <c r="A418" s="154"/>
      <c r="B418" s="156"/>
      <c r="E418" s="157"/>
    </row>
    <row r="419" spans="1:5" x14ac:dyDescent="0.35">
      <c r="A419" s="154"/>
      <c r="B419" s="156"/>
      <c r="E419" s="157"/>
    </row>
    <row r="420" spans="1:5" x14ac:dyDescent="0.35">
      <c r="A420" s="154"/>
      <c r="B420" s="156"/>
      <c r="E420" s="157"/>
    </row>
    <row r="421" spans="1:5" x14ac:dyDescent="0.35">
      <c r="A421" s="154"/>
      <c r="B421" s="156"/>
      <c r="E421" s="157"/>
    </row>
    <row r="422" spans="1:5" x14ac:dyDescent="0.35">
      <c r="A422" s="154"/>
      <c r="B422" s="156"/>
      <c r="E422" s="157"/>
    </row>
    <row r="423" spans="1:5" x14ac:dyDescent="0.35">
      <c r="A423" s="154"/>
      <c r="B423" s="156"/>
      <c r="E423" s="157"/>
    </row>
    <row r="424" spans="1:5" x14ac:dyDescent="0.35">
      <c r="A424" s="154"/>
      <c r="B424" s="156"/>
      <c r="E424" s="157"/>
    </row>
    <row r="425" spans="1:5" x14ac:dyDescent="0.35">
      <c r="A425" s="154"/>
      <c r="B425" s="156"/>
      <c r="E425" s="157"/>
    </row>
    <row r="426" spans="1:5" x14ac:dyDescent="0.35">
      <c r="A426" s="154"/>
      <c r="B426" s="156"/>
      <c r="E426" s="157"/>
    </row>
    <row r="427" spans="1:5" x14ac:dyDescent="0.35">
      <c r="A427" s="154"/>
      <c r="B427" s="156"/>
      <c r="E427" s="157"/>
    </row>
    <row r="428" spans="1:5" x14ac:dyDescent="0.35">
      <c r="A428" s="154"/>
      <c r="B428" s="156"/>
      <c r="E428" s="157"/>
    </row>
    <row r="429" spans="1:5" x14ac:dyDescent="0.35">
      <c r="A429" s="154"/>
      <c r="B429" s="156"/>
      <c r="E429" s="157"/>
    </row>
    <row r="430" spans="1:5" x14ac:dyDescent="0.35">
      <c r="A430" s="154"/>
      <c r="B430" s="156"/>
      <c r="E430" s="157"/>
    </row>
    <row r="431" spans="1:5" x14ac:dyDescent="0.35">
      <c r="A431" s="154"/>
      <c r="B431" s="156"/>
      <c r="E431" s="157"/>
    </row>
    <row r="432" spans="1:5" x14ac:dyDescent="0.35">
      <c r="A432" s="154"/>
      <c r="B432" s="156"/>
      <c r="E432" s="157"/>
    </row>
    <row r="433" spans="1:5" x14ac:dyDescent="0.35">
      <c r="A433" s="154"/>
      <c r="B433" s="156"/>
      <c r="E433" s="157"/>
    </row>
    <row r="434" spans="1:5" x14ac:dyDescent="0.35">
      <c r="A434" s="154"/>
      <c r="B434" s="156"/>
      <c r="E434" s="157"/>
    </row>
    <row r="435" spans="1:5" x14ac:dyDescent="0.35">
      <c r="A435" s="154"/>
      <c r="B435" s="156"/>
      <c r="E435" s="157"/>
    </row>
    <row r="436" spans="1:5" x14ac:dyDescent="0.35">
      <c r="A436" s="154"/>
      <c r="B436" s="156"/>
      <c r="E436" s="157"/>
    </row>
    <row r="437" spans="1:5" x14ac:dyDescent="0.35">
      <c r="A437" s="154"/>
      <c r="B437" s="156"/>
      <c r="E437" s="157"/>
    </row>
    <row r="438" spans="1:5" x14ac:dyDescent="0.35">
      <c r="A438" s="154"/>
      <c r="B438" s="156"/>
      <c r="E438" s="157"/>
    </row>
    <row r="439" spans="1:5" x14ac:dyDescent="0.35">
      <c r="A439" s="154"/>
      <c r="B439" s="156"/>
      <c r="E439" s="157"/>
    </row>
    <row r="440" spans="1:5" x14ac:dyDescent="0.35">
      <c r="A440" s="154"/>
      <c r="B440" s="156"/>
      <c r="E440" s="157"/>
    </row>
    <row r="441" spans="1:5" x14ac:dyDescent="0.35">
      <c r="A441" s="154"/>
      <c r="B441" s="156"/>
      <c r="E441" s="157"/>
    </row>
    <row r="442" spans="1:5" x14ac:dyDescent="0.35">
      <c r="A442" s="154"/>
      <c r="B442" s="156"/>
      <c r="E442" s="157"/>
    </row>
    <row r="443" spans="1:5" x14ac:dyDescent="0.35">
      <c r="A443" s="154"/>
      <c r="B443" s="156"/>
      <c r="E443" s="157"/>
    </row>
    <row r="444" spans="1:5" x14ac:dyDescent="0.35">
      <c r="A444" s="154"/>
      <c r="B444" s="156"/>
      <c r="E444" s="157"/>
    </row>
    <row r="445" spans="1:5" x14ac:dyDescent="0.35">
      <c r="A445" s="154"/>
      <c r="B445" s="156"/>
      <c r="E445" s="157"/>
    </row>
    <row r="446" spans="1:5" x14ac:dyDescent="0.35">
      <c r="A446" s="154"/>
      <c r="B446" s="156"/>
      <c r="E446" s="157"/>
    </row>
    <row r="447" spans="1:5" x14ac:dyDescent="0.35">
      <c r="A447" s="154"/>
      <c r="B447" s="156"/>
      <c r="E447" s="157"/>
    </row>
    <row r="448" spans="1:5" x14ac:dyDescent="0.35">
      <c r="A448" s="154"/>
      <c r="B448" s="156"/>
      <c r="E448" s="157"/>
    </row>
    <row r="449" spans="1:5" x14ac:dyDescent="0.35">
      <c r="A449" s="154"/>
      <c r="B449" s="156"/>
      <c r="E449" s="157"/>
    </row>
    <row r="450" spans="1:5" x14ac:dyDescent="0.35">
      <c r="A450" s="154"/>
      <c r="B450" s="156"/>
      <c r="E450" s="157"/>
    </row>
    <row r="451" spans="1:5" x14ac:dyDescent="0.35">
      <c r="A451" s="154"/>
      <c r="B451" s="156"/>
      <c r="E451" s="157"/>
    </row>
    <row r="452" spans="1:5" x14ac:dyDescent="0.35">
      <c r="A452" s="154"/>
      <c r="B452" s="156"/>
      <c r="E452" s="157"/>
    </row>
    <row r="453" spans="1:5" x14ac:dyDescent="0.35">
      <c r="A453" s="154"/>
      <c r="B453" s="156"/>
      <c r="E453" s="157"/>
    </row>
    <row r="454" spans="1:5" x14ac:dyDescent="0.35">
      <c r="A454" s="154"/>
      <c r="B454" s="156"/>
      <c r="E454" s="157"/>
    </row>
    <row r="455" spans="1:5" x14ac:dyDescent="0.35">
      <c r="A455" s="154"/>
      <c r="B455" s="156"/>
      <c r="E455" s="157"/>
    </row>
    <row r="456" spans="1:5" x14ac:dyDescent="0.35">
      <c r="A456" s="154"/>
      <c r="B456" s="156"/>
      <c r="E456" s="157"/>
    </row>
    <row r="457" spans="1:5" x14ac:dyDescent="0.35">
      <c r="A457" s="154"/>
      <c r="B457" s="156"/>
      <c r="E457" s="157"/>
    </row>
    <row r="458" spans="1:5" x14ac:dyDescent="0.35">
      <c r="A458" s="154"/>
      <c r="B458" s="156"/>
      <c r="E458" s="157"/>
    </row>
    <row r="459" spans="1:5" x14ac:dyDescent="0.35">
      <c r="A459" s="154"/>
      <c r="B459" s="156"/>
      <c r="E459" s="157"/>
    </row>
    <row r="460" spans="1:5" x14ac:dyDescent="0.35">
      <c r="A460" s="154"/>
      <c r="B460" s="156"/>
      <c r="E460" s="157"/>
    </row>
    <row r="461" spans="1:5" x14ac:dyDescent="0.35">
      <c r="A461" s="154"/>
      <c r="B461" s="156"/>
      <c r="E461" s="157"/>
    </row>
    <row r="462" spans="1:5" x14ac:dyDescent="0.35">
      <c r="A462" s="154"/>
      <c r="B462" s="156"/>
      <c r="E462" s="157"/>
    </row>
    <row r="463" spans="1:5" x14ac:dyDescent="0.35">
      <c r="A463" s="154"/>
      <c r="B463" s="156"/>
      <c r="E463" s="157"/>
    </row>
    <row r="464" spans="1:5" x14ac:dyDescent="0.35">
      <c r="A464" s="154"/>
      <c r="B464" s="156"/>
      <c r="E464" s="157"/>
    </row>
    <row r="465" spans="1:5" x14ac:dyDescent="0.35">
      <c r="A465" s="154"/>
      <c r="B465" s="156"/>
      <c r="E465" s="157"/>
    </row>
    <row r="466" spans="1:5" x14ac:dyDescent="0.35">
      <c r="A466" s="154"/>
      <c r="B466" s="156"/>
      <c r="E466" s="157"/>
    </row>
    <row r="467" spans="1:5" x14ac:dyDescent="0.35">
      <c r="A467" s="154"/>
      <c r="B467" s="156"/>
      <c r="E467" s="157"/>
    </row>
    <row r="468" spans="1:5" x14ac:dyDescent="0.35">
      <c r="A468" s="154"/>
      <c r="B468" s="156"/>
      <c r="E468" s="157"/>
    </row>
    <row r="469" spans="1:5" x14ac:dyDescent="0.35">
      <c r="A469" s="154"/>
      <c r="B469" s="156"/>
      <c r="E469" s="157"/>
    </row>
    <row r="470" spans="1:5" x14ac:dyDescent="0.35">
      <c r="A470" s="154"/>
      <c r="B470" s="156"/>
      <c r="E470" s="157"/>
    </row>
    <row r="471" spans="1:5" x14ac:dyDescent="0.35">
      <c r="A471" s="154"/>
      <c r="B471" s="156"/>
      <c r="E471" s="157"/>
    </row>
    <row r="472" spans="1:5" x14ac:dyDescent="0.35">
      <c r="A472" s="154"/>
      <c r="B472" s="156"/>
      <c r="E472" s="157"/>
    </row>
    <row r="473" spans="1:5" x14ac:dyDescent="0.35">
      <c r="A473" s="154"/>
      <c r="B473" s="156"/>
      <c r="E473" s="157"/>
    </row>
    <row r="474" spans="1:5" x14ac:dyDescent="0.35">
      <c r="A474" s="154"/>
      <c r="B474" s="156"/>
      <c r="E474" s="157"/>
    </row>
    <row r="475" spans="1:5" x14ac:dyDescent="0.35">
      <c r="A475" s="154"/>
      <c r="B475" s="156"/>
      <c r="E475" s="157"/>
    </row>
    <row r="476" spans="1:5" x14ac:dyDescent="0.35">
      <c r="A476" s="154"/>
      <c r="B476" s="156"/>
      <c r="E476" s="157"/>
    </row>
    <row r="477" spans="1:5" x14ac:dyDescent="0.35">
      <c r="A477" s="154"/>
      <c r="B477" s="156"/>
      <c r="E477" s="157"/>
    </row>
    <row r="478" spans="1:5" x14ac:dyDescent="0.35">
      <c r="A478" s="154"/>
      <c r="B478" s="156"/>
      <c r="E478" s="157"/>
    </row>
    <row r="479" spans="1:5" x14ac:dyDescent="0.35">
      <c r="A479" s="154"/>
      <c r="B479" s="156"/>
      <c r="E479" s="157"/>
    </row>
    <row r="480" spans="1:5" x14ac:dyDescent="0.35">
      <c r="A480" s="154"/>
      <c r="B480" s="156"/>
      <c r="E480" s="157"/>
    </row>
    <row r="481" spans="1:5" x14ac:dyDescent="0.35">
      <c r="A481" s="154"/>
      <c r="B481" s="156"/>
      <c r="E481" s="157"/>
    </row>
    <row r="482" spans="1:5" x14ac:dyDescent="0.35">
      <c r="A482" s="154"/>
      <c r="B482" s="156"/>
      <c r="E482" s="157"/>
    </row>
    <row r="483" spans="1:5" x14ac:dyDescent="0.35">
      <c r="A483" s="154"/>
      <c r="B483" s="156"/>
      <c r="E483" s="157"/>
    </row>
    <row r="484" spans="1:5" x14ac:dyDescent="0.35">
      <c r="A484" s="154"/>
      <c r="B484" s="156"/>
      <c r="E484" s="157"/>
    </row>
    <row r="485" spans="1:5" x14ac:dyDescent="0.35">
      <c r="A485" s="154"/>
      <c r="B485" s="156"/>
      <c r="E485" s="157"/>
    </row>
    <row r="486" spans="1:5" x14ac:dyDescent="0.35">
      <c r="A486" s="154"/>
      <c r="B486" s="156"/>
      <c r="E486" s="157"/>
    </row>
    <row r="487" spans="1:5" x14ac:dyDescent="0.35">
      <c r="A487" s="154"/>
      <c r="B487" s="156"/>
      <c r="E487" s="157"/>
    </row>
    <row r="488" spans="1:5" x14ac:dyDescent="0.35">
      <c r="A488" s="154"/>
      <c r="B488" s="156"/>
      <c r="E488" s="157"/>
    </row>
    <row r="489" spans="1:5" x14ac:dyDescent="0.35">
      <c r="A489" s="154"/>
      <c r="B489" s="156"/>
      <c r="E489" s="157"/>
    </row>
    <row r="490" spans="1:5" x14ac:dyDescent="0.35">
      <c r="A490" s="154"/>
      <c r="B490" s="156"/>
      <c r="E490" s="157"/>
    </row>
    <row r="491" spans="1:5" x14ac:dyDescent="0.35">
      <c r="A491" s="154"/>
      <c r="B491" s="156"/>
      <c r="E491" s="157"/>
    </row>
    <row r="492" spans="1:5" x14ac:dyDescent="0.35">
      <c r="A492" s="154"/>
      <c r="B492" s="156"/>
      <c r="E492" s="157"/>
    </row>
    <row r="493" spans="1:5" x14ac:dyDescent="0.35">
      <c r="A493" s="154"/>
      <c r="B493" s="156"/>
      <c r="E493" s="157"/>
    </row>
    <row r="494" spans="1:5" x14ac:dyDescent="0.35">
      <c r="A494" s="154"/>
      <c r="B494" s="156"/>
      <c r="E494" s="157"/>
    </row>
    <row r="495" spans="1:5" x14ac:dyDescent="0.35">
      <c r="A495" s="154"/>
      <c r="B495" s="156"/>
      <c r="E495" s="157"/>
    </row>
    <row r="496" spans="1:5" x14ac:dyDescent="0.35">
      <c r="A496" s="154"/>
      <c r="B496" s="156"/>
      <c r="E496" s="157"/>
    </row>
    <row r="497" spans="1:5" x14ac:dyDescent="0.35">
      <c r="A497" s="154"/>
      <c r="B497" s="156"/>
      <c r="E497" s="157"/>
    </row>
    <row r="498" spans="1:5" x14ac:dyDescent="0.35">
      <c r="A498" s="154"/>
      <c r="B498" s="156"/>
      <c r="E498" s="157"/>
    </row>
    <row r="499" spans="1:5" x14ac:dyDescent="0.35">
      <c r="A499" s="154"/>
      <c r="B499" s="156"/>
      <c r="E499" s="157"/>
    </row>
    <row r="500" spans="1:5" x14ac:dyDescent="0.35">
      <c r="A500" s="154"/>
      <c r="B500" s="156"/>
      <c r="E500" s="157"/>
    </row>
    <row r="501" spans="1:5" x14ac:dyDescent="0.35">
      <c r="A501" s="154"/>
      <c r="B501" s="156"/>
      <c r="E501" s="157"/>
    </row>
    <row r="502" spans="1:5" x14ac:dyDescent="0.35">
      <c r="A502" s="154"/>
      <c r="B502" s="156"/>
      <c r="E502" s="157"/>
    </row>
    <row r="503" spans="1:5" x14ac:dyDescent="0.35">
      <c r="A503" s="154"/>
      <c r="B503" s="156"/>
      <c r="E503" s="157"/>
    </row>
    <row r="504" spans="1:5" x14ac:dyDescent="0.35">
      <c r="A504" s="154"/>
      <c r="B504" s="156"/>
      <c r="E504" s="157"/>
    </row>
    <row r="505" spans="1:5" x14ac:dyDescent="0.35">
      <c r="A505" s="154"/>
      <c r="B505" s="156"/>
      <c r="E505" s="157"/>
    </row>
    <row r="506" spans="1:5" x14ac:dyDescent="0.35">
      <c r="A506" s="154"/>
      <c r="B506" s="156"/>
      <c r="E506" s="157"/>
    </row>
    <row r="507" spans="1:5" x14ac:dyDescent="0.35">
      <c r="A507" s="154"/>
      <c r="B507" s="156"/>
      <c r="E507" s="157"/>
    </row>
    <row r="508" spans="1:5" x14ac:dyDescent="0.35">
      <c r="A508" s="154"/>
      <c r="B508" s="156"/>
      <c r="E508" s="157"/>
    </row>
    <row r="509" spans="1:5" x14ac:dyDescent="0.35">
      <c r="A509" s="154"/>
      <c r="B509" s="156"/>
      <c r="E509" s="157"/>
    </row>
    <row r="510" spans="1:5" x14ac:dyDescent="0.35">
      <c r="A510" s="154"/>
      <c r="B510" s="156"/>
      <c r="E510" s="157"/>
    </row>
    <row r="511" spans="1:5" x14ac:dyDescent="0.35">
      <c r="A511" s="154"/>
      <c r="B511" s="156"/>
      <c r="E511" s="157"/>
    </row>
    <row r="512" spans="1:5" x14ac:dyDescent="0.35">
      <c r="A512" s="154"/>
      <c r="B512" s="156"/>
      <c r="E512" s="157"/>
    </row>
    <row r="513" spans="1:5" x14ac:dyDescent="0.35">
      <c r="A513" s="154"/>
      <c r="B513" s="156"/>
      <c r="E513" s="157"/>
    </row>
    <row r="514" spans="1:5" x14ac:dyDescent="0.35">
      <c r="A514" s="154"/>
      <c r="B514" s="156"/>
      <c r="E514" s="157"/>
    </row>
    <row r="515" spans="1:5" x14ac:dyDescent="0.35">
      <c r="A515" s="154"/>
      <c r="B515" s="156"/>
      <c r="E515" s="157"/>
    </row>
    <row r="516" spans="1:5" x14ac:dyDescent="0.35">
      <c r="A516" s="154"/>
      <c r="B516" s="156"/>
      <c r="E516" s="157"/>
    </row>
    <row r="517" spans="1:5" x14ac:dyDescent="0.35">
      <c r="A517" s="154"/>
      <c r="B517" s="156"/>
      <c r="E517" s="157"/>
    </row>
    <row r="518" spans="1:5" x14ac:dyDescent="0.35">
      <c r="A518" s="154"/>
      <c r="B518" s="156"/>
      <c r="E518" s="157"/>
    </row>
    <row r="519" spans="1:5" x14ac:dyDescent="0.35">
      <c r="A519" s="154"/>
      <c r="B519" s="156"/>
      <c r="E519" s="157"/>
    </row>
    <row r="520" spans="1:5" x14ac:dyDescent="0.35">
      <c r="A520" s="154"/>
      <c r="B520" s="156"/>
      <c r="E520" s="157"/>
    </row>
    <row r="521" spans="1:5" x14ac:dyDescent="0.35">
      <c r="A521" s="154"/>
      <c r="B521" s="156"/>
      <c r="E521" s="157"/>
    </row>
    <row r="522" spans="1:5" x14ac:dyDescent="0.35">
      <c r="A522" s="154"/>
      <c r="B522" s="156"/>
      <c r="E522" s="157"/>
    </row>
    <row r="523" spans="1:5" x14ac:dyDescent="0.35">
      <c r="A523" s="154"/>
      <c r="B523" s="156"/>
      <c r="E523" s="157"/>
    </row>
    <row r="524" spans="1:5" x14ac:dyDescent="0.35">
      <c r="A524" s="154"/>
      <c r="B524" s="156"/>
      <c r="E524" s="157"/>
    </row>
    <row r="525" spans="1:5" x14ac:dyDescent="0.35">
      <c r="A525" s="154"/>
      <c r="B525" s="156"/>
      <c r="E525" s="157"/>
    </row>
    <row r="526" spans="1:5" x14ac:dyDescent="0.35">
      <c r="A526" s="154"/>
      <c r="B526" s="156"/>
      <c r="E526" s="157"/>
    </row>
    <row r="527" spans="1:5" x14ac:dyDescent="0.35">
      <c r="A527" s="154"/>
      <c r="B527" s="156"/>
      <c r="E527" s="157"/>
    </row>
    <row r="528" spans="1:5" x14ac:dyDescent="0.35">
      <c r="A528" s="154"/>
      <c r="B528" s="156"/>
      <c r="E528" s="157"/>
    </row>
    <row r="529" spans="1:5" x14ac:dyDescent="0.35">
      <c r="A529" s="154"/>
      <c r="B529" s="156"/>
      <c r="E529" s="157"/>
    </row>
    <row r="530" spans="1:5" x14ac:dyDescent="0.35">
      <c r="A530" s="154"/>
      <c r="B530" s="156"/>
      <c r="E530" s="157"/>
    </row>
    <row r="531" spans="1:5" x14ac:dyDescent="0.35">
      <c r="A531" s="154"/>
      <c r="B531" s="156"/>
      <c r="E531" s="157"/>
    </row>
    <row r="532" spans="1:5" x14ac:dyDescent="0.35">
      <c r="A532" s="154"/>
      <c r="B532" s="156"/>
      <c r="E532" s="157"/>
    </row>
    <row r="533" spans="1:5" x14ac:dyDescent="0.35">
      <c r="A533" s="154"/>
      <c r="B533" s="156"/>
      <c r="E533" s="157"/>
    </row>
    <row r="534" spans="1:5" x14ac:dyDescent="0.35">
      <c r="A534" s="154"/>
      <c r="B534" s="156"/>
      <c r="E534" s="157"/>
    </row>
    <row r="535" spans="1:5" x14ac:dyDescent="0.35">
      <c r="A535" s="154"/>
      <c r="B535" s="156"/>
      <c r="E535" s="157"/>
    </row>
    <row r="536" spans="1:5" x14ac:dyDescent="0.35">
      <c r="A536" s="154"/>
      <c r="B536" s="156"/>
      <c r="E536" s="157"/>
    </row>
    <row r="537" spans="1:5" x14ac:dyDescent="0.35">
      <c r="A537" s="154"/>
      <c r="B537" s="156"/>
      <c r="E537" s="157"/>
    </row>
    <row r="538" spans="1:5" x14ac:dyDescent="0.35">
      <c r="A538" s="154"/>
      <c r="B538" s="156"/>
      <c r="E538" s="157"/>
    </row>
    <row r="539" spans="1:5" x14ac:dyDescent="0.35">
      <c r="A539" s="154"/>
      <c r="B539" s="156"/>
      <c r="E539" s="157"/>
    </row>
    <row r="540" spans="1:5" x14ac:dyDescent="0.35">
      <c r="A540" s="154"/>
      <c r="B540" s="156"/>
      <c r="E540" s="157"/>
    </row>
    <row r="541" spans="1:5" x14ac:dyDescent="0.35">
      <c r="A541" s="154"/>
      <c r="B541" s="156"/>
      <c r="E541" s="157"/>
    </row>
    <row r="542" spans="1:5" x14ac:dyDescent="0.35">
      <c r="A542" s="154"/>
      <c r="B542" s="156"/>
      <c r="E542" s="157"/>
    </row>
    <row r="543" spans="1:5" x14ac:dyDescent="0.35">
      <c r="A543" s="154"/>
      <c r="B543" s="156"/>
      <c r="E543" s="157"/>
    </row>
    <row r="544" spans="1:5" x14ac:dyDescent="0.35">
      <c r="A544" s="154"/>
      <c r="B544" s="156"/>
      <c r="E544" s="157"/>
    </row>
    <row r="545" spans="1:5" x14ac:dyDescent="0.35">
      <c r="A545" s="154"/>
      <c r="B545" s="156"/>
      <c r="E545" s="157"/>
    </row>
    <row r="546" spans="1:5" x14ac:dyDescent="0.35">
      <c r="A546" s="154"/>
      <c r="B546" s="156"/>
      <c r="E546" s="157"/>
    </row>
    <row r="547" spans="1:5" x14ac:dyDescent="0.35">
      <c r="A547" s="154"/>
      <c r="B547" s="156"/>
      <c r="E547" s="157"/>
    </row>
    <row r="548" spans="1:5" x14ac:dyDescent="0.35">
      <c r="A548" s="154"/>
      <c r="B548" s="156"/>
      <c r="E548" s="157"/>
    </row>
    <row r="549" spans="1:5" x14ac:dyDescent="0.35">
      <c r="A549" s="154"/>
      <c r="B549" s="156"/>
      <c r="E549" s="157"/>
    </row>
    <row r="550" spans="1:5" x14ac:dyDescent="0.35">
      <c r="A550" s="154"/>
      <c r="B550" s="156"/>
      <c r="E550" s="157"/>
    </row>
    <row r="551" spans="1:5" x14ac:dyDescent="0.35">
      <c r="A551" s="154"/>
      <c r="B551" s="156"/>
      <c r="E551" s="157"/>
    </row>
    <row r="552" spans="1:5" x14ac:dyDescent="0.35">
      <c r="A552" s="154"/>
      <c r="B552" s="156"/>
      <c r="E552" s="157"/>
    </row>
    <row r="553" spans="1:5" x14ac:dyDescent="0.35">
      <c r="A553" s="154"/>
      <c r="B553" s="156"/>
      <c r="E553" s="157"/>
    </row>
    <row r="554" spans="1:5" x14ac:dyDescent="0.35">
      <c r="A554" s="154"/>
      <c r="B554" s="156"/>
      <c r="E554" s="157"/>
    </row>
    <row r="555" spans="1:5" x14ac:dyDescent="0.35">
      <c r="A555" s="154"/>
      <c r="B555" s="156"/>
      <c r="E555" s="157"/>
    </row>
    <row r="556" spans="1:5" x14ac:dyDescent="0.35">
      <c r="A556" s="154"/>
      <c r="B556" s="156"/>
      <c r="E556" s="157"/>
    </row>
    <row r="557" spans="1:5" x14ac:dyDescent="0.35">
      <c r="A557" s="154"/>
      <c r="B557" s="156"/>
      <c r="E557" s="157"/>
    </row>
    <row r="558" spans="1:5" x14ac:dyDescent="0.35">
      <c r="A558" s="154"/>
      <c r="B558" s="156"/>
      <c r="E558" s="157"/>
    </row>
    <row r="559" spans="1:5" x14ac:dyDescent="0.35">
      <c r="A559" s="154"/>
      <c r="B559" s="156"/>
      <c r="E559" s="157"/>
    </row>
    <row r="560" spans="1:5" x14ac:dyDescent="0.35">
      <c r="A560" s="154"/>
      <c r="B560" s="156"/>
      <c r="E560" s="157"/>
    </row>
    <row r="561" spans="1:5" x14ac:dyDescent="0.35">
      <c r="A561" s="154"/>
      <c r="B561" s="156"/>
      <c r="E561" s="157"/>
    </row>
    <row r="562" spans="1:5" x14ac:dyDescent="0.35">
      <c r="A562" s="154"/>
      <c r="B562" s="156"/>
      <c r="E562" s="157"/>
    </row>
    <row r="563" spans="1:5" x14ac:dyDescent="0.35">
      <c r="A563" s="154"/>
      <c r="B563" s="156"/>
      <c r="E563" s="157"/>
    </row>
    <row r="564" spans="1:5" x14ac:dyDescent="0.35">
      <c r="A564" s="154"/>
      <c r="B564" s="156"/>
      <c r="E564" s="157"/>
    </row>
    <row r="565" spans="1:5" x14ac:dyDescent="0.35">
      <c r="A565" s="154"/>
      <c r="B565" s="156"/>
      <c r="E565" s="157"/>
    </row>
    <row r="566" spans="1:5" x14ac:dyDescent="0.35">
      <c r="A566" s="154"/>
      <c r="B566" s="156"/>
      <c r="E566" s="157"/>
    </row>
    <row r="567" spans="1:5" x14ac:dyDescent="0.35">
      <c r="A567" s="154"/>
      <c r="B567" s="156"/>
      <c r="E567" s="157"/>
    </row>
    <row r="568" spans="1:5" x14ac:dyDescent="0.35">
      <c r="A568" s="154"/>
      <c r="B568" s="156"/>
      <c r="E568" s="157"/>
    </row>
    <row r="569" spans="1:5" x14ac:dyDescent="0.35">
      <c r="A569" s="154"/>
      <c r="B569" s="156"/>
      <c r="E569" s="157"/>
    </row>
    <row r="570" spans="1:5" x14ac:dyDescent="0.35">
      <c r="A570" s="154"/>
      <c r="B570" s="156"/>
      <c r="E570" s="157"/>
    </row>
    <row r="571" spans="1:5" x14ac:dyDescent="0.35">
      <c r="A571" s="154"/>
      <c r="B571" s="156"/>
      <c r="E571" s="157"/>
    </row>
    <row r="572" spans="1:5" x14ac:dyDescent="0.35">
      <c r="A572" s="154"/>
      <c r="B572" s="156"/>
      <c r="E572" s="157"/>
    </row>
    <row r="573" spans="1:5" x14ac:dyDescent="0.35">
      <c r="A573" s="154"/>
      <c r="B573" s="156"/>
      <c r="E573" s="157"/>
    </row>
    <row r="574" spans="1:5" x14ac:dyDescent="0.35">
      <c r="A574" s="154"/>
      <c r="B574" s="156"/>
      <c r="E574" s="157"/>
    </row>
    <row r="575" spans="1:5" x14ac:dyDescent="0.35">
      <c r="A575" s="154"/>
      <c r="B575" s="156"/>
      <c r="E575" s="157"/>
    </row>
    <row r="576" spans="1:5" x14ac:dyDescent="0.35">
      <c r="A576" s="154"/>
      <c r="B576" s="156"/>
      <c r="E576" s="157"/>
    </row>
    <row r="577" spans="1:5" x14ac:dyDescent="0.35">
      <c r="A577" s="154"/>
      <c r="B577" s="156"/>
      <c r="E577" s="157"/>
    </row>
    <row r="578" spans="1:5" x14ac:dyDescent="0.35">
      <c r="A578" s="154"/>
      <c r="B578" s="156"/>
      <c r="E578" s="157"/>
    </row>
    <row r="579" spans="1:5" x14ac:dyDescent="0.35">
      <c r="A579" s="154"/>
      <c r="B579" s="156"/>
      <c r="E579" s="157"/>
    </row>
    <row r="580" spans="1:5" x14ac:dyDescent="0.35">
      <c r="A580" s="154"/>
      <c r="B580" s="156"/>
      <c r="E580" s="157"/>
    </row>
    <row r="581" spans="1:5" x14ac:dyDescent="0.35">
      <c r="A581" s="154"/>
      <c r="B581" s="156"/>
      <c r="E581" s="157"/>
    </row>
    <row r="582" spans="1:5" x14ac:dyDescent="0.35">
      <c r="A582" s="154"/>
      <c r="B582" s="156"/>
      <c r="E582" s="157"/>
    </row>
    <row r="583" spans="1:5" x14ac:dyDescent="0.35">
      <c r="A583" s="154"/>
      <c r="B583" s="156"/>
      <c r="E583" s="157"/>
    </row>
    <row r="584" spans="1:5" x14ac:dyDescent="0.35">
      <c r="A584" s="154"/>
      <c r="B584" s="156"/>
      <c r="E584" s="157"/>
    </row>
    <row r="585" spans="1:5" x14ac:dyDescent="0.35">
      <c r="A585" s="154"/>
      <c r="B585" s="156"/>
      <c r="E585" s="157"/>
    </row>
    <row r="586" spans="1:5" x14ac:dyDescent="0.35">
      <c r="A586" s="154"/>
      <c r="B586" s="156"/>
      <c r="E586" s="157"/>
    </row>
    <row r="587" spans="1:5" x14ac:dyDescent="0.35">
      <c r="A587" s="154"/>
      <c r="B587" s="156"/>
      <c r="E587" s="157"/>
    </row>
    <row r="588" spans="1:5" x14ac:dyDescent="0.35">
      <c r="A588" s="154"/>
      <c r="B588" s="156"/>
      <c r="E588" s="157"/>
    </row>
    <row r="589" spans="1:5" x14ac:dyDescent="0.35">
      <c r="A589" s="154"/>
      <c r="B589" s="156"/>
      <c r="E589" s="157"/>
    </row>
    <row r="590" spans="1:5" x14ac:dyDescent="0.35">
      <c r="A590" s="154"/>
      <c r="B590" s="156"/>
      <c r="E590" s="157"/>
    </row>
    <row r="591" spans="1:5" x14ac:dyDescent="0.35">
      <c r="A591" s="154"/>
      <c r="B591" s="156"/>
      <c r="E591" s="157"/>
    </row>
    <row r="592" spans="1:5" x14ac:dyDescent="0.35">
      <c r="A592" s="154"/>
      <c r="B592" s="156"/>
      <c r="E592" s="157"/>
    </row>
    <row r="593" spans="1:5" x14ac:dyDescent="0.35">
      <c r="A593" s="154"/>
      <c r="B593" s="156"/>
      <c r="E593" s="157"/>
    </row>
    <row r="594" spans="1:5" x14ac:dyDescent="0.35">
      <c r="A594" s="154"/>
      <c r="B594" s="156"/>
      <c r="E594" s="157"/>
    </row>
    <row r="595" spans="1:5" x14ac:dyDescent="0.35">
      <c r="A595" s="154"/>
      <c r="B595" s="156"/>
      <c r="E595" s="157"/>
    </row>
    <row r="596" spans="1:5" x14ac:dyDescent="0.35">
      <c r="A596" s="154"/>
      <c r="B596" s="156"/>
      <c r="E596" s="157"/>
    </row>
    <row r="597" spans="1:5" x14ac:dyDescent="0.35">
      <c r="A597" s="154"/>
      <c r="B597" s="156"/>
      <c r="E597" s="157"/>
    </row>
    <row r="598" spans="1:5" x14ac:dyDescent="0.35">
      <c r="A598" s="154"/>
      <c r="B598" s="156"/>
      <c r="E598" s="157"/>
    </row>
    <row r="599" spans="1:5" x14ac:dyDescent="0.35">
      <c r="A599" s="154"/>
      <c r="B599" s="156"/>
      <c r="E599" s="157"/>
    </row>
    <row r="600" spans="1:5" x14ac:dyDescent="0.35">
      <c r="A600" s="154"/>
      <c r="B600" s="156"/>
      <c r="E600" s="157"/>
    </row>
    <row r="601" spans="1:5" x14ac:dyDescent="0.35">
      <c r="A601" s="154"/>
      <c r="B601" s="156"/>
      <c r="E601" s="157"/>
    </row>
    <row r="602" spans="1:5" x14ac:dyDescent="0.35">
      <c r="A602" s="154"/>
      <c r="B602" s="156"/>
      <c r="E602" s="157"/>
    </row>
    <row r="603" spans="1:5" x14ac:dyDescent="0.35">
      <c r="A603" s="154"/>
      <c r="B603" s="156"/>
      <c r="E603" s="157"/>
    </row>
    <row r="604" spans="1:5" x14ac:dyDescent="0.35">
      <c r="A604" s="154"/>
      <c r="B604" s="156"/>
      <c r="E604" s="157"/>
    </row>
    <row r="605" spans="1:5" x14ac:dyDescent="0.35">
      <c r="A605" s="154"/>
      <c r="B605" s="156"/>
      <c r="E605" s="157"/>
    </row>
    <row r="606" spans="1:5" x14ac:dyDescent="0.35">
      <c r="A606" s="154"/>
      <c r="B606" s="156"/>
      <c r="E606" s="157"/>
    </row>
    <row r="607" spans="1:5" x14ac:dyDescent="0.35">
      <c r="A607" s="154"/>
      <c r="B607" s="156"/>
      <c r="E607" s="157"/>
    </row>
    <row r="608" spans="1:5" x14ac:dyDescent="0.35">
      <c r="A608" s="154"/>
      <c r="B608" s="156"/>
      <c r="E608" s="157"/>
    </row>
    <row r="609" spans="1:5" x14ac:dyDescent="0.35">
      <c r="A609" s="154"/>
      <c r="B609" s="156"/>
      <c r="E609" s="157"/>
    </row>
    <row r="610" spans="1:5" x14ac:dyDescent="0.35">
      <c r="A610" s="154"/>
      <c r="B610" s="156"/>
      <c r="E610" s="157"/>
    </row>
    <row r="611" spans="1:5" x14ac:dyDescent="0.35">
      <c r="A611" s="154"/>
      <c r="B611" s="156"/>
      <c r="E611" s="157"/>
    </row>
    <row r="612" spans="1:5" x14ac:dyDescent="0.35">
      <c r="A612" s="154"/>
      <c r="B612" s="156"/>
      <c r="E612" s="157"/>
    </row>
    <row r="613" spans="1:5" x14ac:dyDescent="0.35">
      <c r="A613" s="154"/>
      <c r="B613" s="156"/>
      <c r="E613" s="157"/>
    </row>
    <row r="614" spans="1:5" x14ac:dyDescent="0.35">
      <c r="A614" s="154"/>
      <c r="B614" s="156"/>
      <c r="E614" s="157"/>
    </row>
    <row r="615" spans="1:5" x14ac:dyDescent="0.35">
      <c r="A615" s="154"/>
      <c r="B615" s="156"/>
      <c r="E615" s="157"/>
    </row>
    <row r="616" spans="1:5" x14ac:dyDescent="0.35">
      <c r="A616" s="154"/>
      <c r="B616" s="156"/>
      <c r="E616" s="157"/>
    </row>
    <row r="617" spans="1:5" x14ac:dyDescent="0.35">
      <c r="A617" s="154"/>
      <c r="B617" s="156"/>
      <c r="E617" s="157"/>
    </row>
    <row r="618" spans="1:5" x14ac:dyDescent="0.35">
      <c r="A618" s="154"/>
      <c r="B618" s="156"/>
      <c r="E618" s="157"/>
    </row>
    <row r="619" spans="1:5" x14ac:dyDescent="0.35">
      <c r="A619" s="154"/>
      <c r="B619" s="156"/>
      <c r="E619" s="157"/>
    </row>
    <row r="620" spans="1:5" x14ac:dyDescent="0.35">
      <c r="A620" s="154"/>
      <c r="B620" s="156"/>
      <c r="E620" s="157"/>
    </row>
    <row r="621" spans="1:5" x14ac:dyDescent="0.35">
      <c r="A621" s="154"/>
      <c r="B621" s="156"/>
      <c r="E621" s="157"/>
    </row>
    <row r="622" spans="1:5" x14ac:dyDescent="0.35">
      <c r="A622" s="154"/>
      <c r="B622" s="156"/>
      <c r="E622" s="157"/>
    </row>
    <row r="623" spans="1:5" x14ac:dyDescent="0.35">
      <c r="A623" s="154"/>
      <c r="B623" s="156"/>
      <c r="E623" s="157"/>
    </row>
    <row r="624" spans="1:5" x14ac:dyDescent="0.35">
      <c r="A624" s="154"/>
      <c r="B624" s="156"/>
      <c r="E624" s="157"/>
    </row>
    <row r="625" spans="1:5" x14ac:dyDescent="0.35">
      <c r="A625" s="154"/>
      <c r="B625" s="156"/>
      <c r="E625" s="157"/>
    </row>
    <row r="626" spans="1:5" x14ac:dyDescent="0.35">
      <c r="A626" s="154"/>
      <c r="B626" s="156"/>
      <c r="E626" s="157"/>
    </row>
    <row r="627" spans="1:5" x14ac:dyDescent="0.35">
      <c r="A627" s="154"/>
      <c r="B627" s="156"/>
      <c r="E627" s="157"/>
    </row>
    <row r="628" spans="1:5" x14ac:dyDescent="0.35">
      <c r="A628" s="154"/>
      <c r="B628" s="156"/>
      <c r="E628" s="157"/>
    </row>
    <row r="629" spans="1:5" x14ac:dyDescent="0.35">
      <c r="A629" s="154"/>
      <c r="B629" s="156"/>
      <c r="E629" s="157"/>
    </row>
    <row r="630" spans="1:5" x14ac:dyDescent="0.35">
      <c r="A630" s="154"/>
      <c r="B630" s="156"/>
      <c r="E630" s="157"/>
    </row>
    <row r="631" spans="1:5" x14ac:dyDescent="0.35">
      <c r="A631" s="154"/>
      <c r="B631" s="156"/>
      <c r="E631" s="157"/>
    </row>
    <row r="632" spans="1:5" x14ac:dyDescent="0.35">
      <c r="A632" s="154"/>
      <c r="B632" s="156"/>
      <c r="E632" s="157"/>
    </row>
    <row r="633" spans="1:5" x14ac:dyDescent="0.35">
      <c r="A633" s="154"/>
      <c r="B633" s="156"/>
      <c r="E633" s="157"/>
    </row>
    <row r="634" spans="1:5" x14ac:dyDescent="0.35">
      <c r="A634" s="154"/>
      <c r="B634" s="156"/>
      <c r="E634" s="157"/>
    </row>
    <row r="635" spans="1:5" x14ac:dyDescent="0.35">
      <c r="A635" s="154"/>
      <c r="B635" s="156"/>
      <c r="E635" s="157"/>
    </row>
    <row r="636" spans="1:5" x14ac:dyDescent="0.35">
      <c r="A636" s="154"/>
      <c r="B636" s="156"/>
      <c r="E636" s="157"/>
    </row>
    <row r="637" spans="1:5" x14ac:dyDescent="0.35">
      <c r="A637" s="154"/>
      <c r="B637" s="156"/>
      <c r="E637" s="157"/>
    </row>
    <row r="638" spans="1:5" x14ac:dyDescent="0.35">
      <c r="A638" s="154"/>
      <c r="B638" s="156"/>
      <c r="E638" s="157"/>
    </row>
    <row r="639" spans="1:5" x14ac:dyDescent="0.35">
      <c r="A639" s="154"/>
      <c r="B639" s="156"/>
      <c r="E639" s="157"/>
    </row>
    <row r="640" spans="1:5" x14ac:dyDescent="0.35">
      <c r="A640" s="154"/>
      <c r="B640" s="156"/>
      <c r="E640" s="157"/>
    </row>
    <row r="641" spans="1:5" x14ac:dyDescent="0.35">
      <c r="A641" s="154"/>
      <c r="B641" s="156"/>
      <c r="E641" s="157"/>
    </row>
    <row r="642" spans="1:5" x14ac:dyDescent="0.35">
      <c r="A642" s="154"/>
      <c r="B642" s="156"/>
      <c r="E642" s="157"/>
    </row>
    <row r="643" spans="1:5" x14ac:dyDescent="0.35">
      <c r="A643" s="154"/>
      <c r="B643" s="156"/>
      <c r="E643" s="157"/>
    </row>
    <row r="644" spans="1:5" x14ac:dyDescent="0.35">
      <c r="A644" s="154"/>
      <c r="B644" s="156"/>
      <c r="E644" s="157"/>
    </row>
    <row r="645" spans="1:5" x14ac:dyDescent="0.35">
      <c r="A645" s="154"/>
      <c r="B645" s="156"/>
      <c r="E645" s="157"/>
    </row>
    <row r="646" spans="1:5" x14ac:dyDescent="0.35">
      <c r="A646" s="154"/>
      <c r="B646" s="156"/>
      <c r="E646" s="157"/>
    </row>
    <row r="647" spans="1:5" x14ac:dyDescent="0.35">
      <c r="A647" s="154"/>
      <c r="B647" s="156"/>
      <c r="E647" s="157"/>
    </row>
    <row r="648" spans="1:5" x14ac:dyDescent="0.35">
      <c r="A648" s="154"/>
      <c r="B648" s="156"/>
      <c r="E648" s="157"/>
    </row>
    <row r="649" spans="1:5" x14ac:dyDescent="0.35">
      <c r="A649" s="154"/>
      <c r="B649" s="156"/>
      <c r="E649" s="157"/>
    </row>
    <row r="650" spans="1:5" x14ac:dyDescent="0.35">
      <c r="A650" s="154"/>
      <c r="B650" s="156"/>
      <c r="E650" s="157"/>
    </row>
    <row r="651" spans="1:5" x14ac:dyDescent="0.35">
      <c r="A651" s="154"/>
      <c r="B651" s="156"/>
      <c r="E651" s="157"/>
    </row>
    <row r="652" spans="1:5" x14ac:dyDescent="0.35">
      <c r="A652" s="154"/>
      <c r="B652" s="156"/>
      <c r="E652" s="157"/>
    </row>
    <row r="653" spans="1:5" x14ac:dyDescent="0.35">
      <c r="A653" s="154"/>
      <c r="B653" s="156"/>
      <c r="E653" s="157"/>
    </row>
    <row r="654" spans="1:5" x14ac:dyDescent="0.35">
      <c r="A654" s="154"/>
      <c r="B654" s="156"/>
      <c r="E654" s="157"/>
    </row>
    <row r="655" spans="1:5" x14ac:dyDescent="0.35">
      <c r="A655" s="154"/>
      <c r="B655" s="156"/>
      <c r="E655" s="157"/>
    </row>
    <row r="656" spans="1:5" x14ac:dyDescent="0.35">
      <c r="A656" s="154"/>
      <c r="B656" s="156"/>
      <c r="E656" s="157"/>
    </row>
    <row r="657" spans="1:5" x14ac:dyDescent="0.35">
      <c r="A657" s="154"/>
      <c r="B657" s="156"/>
      <c r="E657" s="157"/>
    </row>
    <row r="658" spans="1:5" x14ac:dyDescent="0.35">
      <c r="A658" s="154"/>
      <c r="B658" s="156"/>
      <c r="E658" s="157"/>
    </row>
    <row r="659" spans="1:5" x14ac:dyDescent="0.35">
      <c r="A659" s="154"/>
      <c r="B659" s="156"/>
      <c r="E659" s="157"/>
    </row>
    <row r="660" spans="1:5" x14ac:dyDescent="0.35">
      <c r="A660" s="154"/>
      <c r="B660" s="156"/>
      <c r="E660" s="157"/>
    </row>
    <row r="661" spans="1:5" x14ac:dyDescent="0.35">
      <c r="A661" s="154"/>
      <c r="B661" s="156"/>
      <c r="E661" s="157"/>
    </row>
    <row r="662" spans="1:5" x14ac:dyDescent="0.35">
      <c r="A662" s="154"/>
      <c r="B662" s="156"/>
      <c r="E662" s="157"/>
    </row>
    <row r="663" spans="1:5" x14ac:dyDescent="0.35">
      <c r="A663" s="154"/>
      <c r="B663" s="156"/>
      <c r="E663" s="157"/>
    </row>
    <row r="664" spans="1:5" x14ac:dyDescent="0.35">
      <c r="A664" s="154"/>
      <c r="B664" s="156"/>
      <c r="E664" s="157"/>
    </row>
    <row r="665" spans="1:5" x14ac:dyDescent="0.35">
      <c r="A665" s="154"/>
      <c r="B665" s="156"/>
      <c r="E665" s="157"/>
    </row>
    <row r="666" spans="1:5" x14ac:dyDescent="0.35">
      <c r="A666" s="154"/>
      <c r="B666" s="156"/>
      <c r="E666" s="157"/>
    </row>
    <row r="667" spans="1:5" x14ac:dyDescent="0.35">
      <c r="A667" s="154"/>
      <c r="B667" s="156"/>
      <c r="E667" s="157"/>
    </row>
    <row r="668" spans="1:5" x14ac:dyDescent="0.35">
      <c r="A668" s="154"/>
      <c r="B668" s="156"/>
      <c r="E668" s="157"/>
    </row>
    <row r="669" spans="1:5" x14ac:dyDescent="0.35">
      <c r="A669" s="154"/>
      <c r="B669" s="156"/>
      <c r="E669" s="157"/>
    </row>
    <row r="670" spans="1:5" x14ac:dyDescent="0.35">
      <c r="A670" s="154"/>
      <c r="B670" s="156"/>
      <c r="E670" s="157"/>
    </row>
    <row r="671" spans="1:5" x14ac:dyDescent="0.35">
      <c r="A671" s="154"/>
      <c r="B671" s="156"/>
      <c r="E671" s="157"/>
    </row>
    <row r="672" spans="1:5" x14ac:dyDescent="0.35">
      <c r="A672" s="154"/>
      <c r="B672" s="156"/>
      <c r="E672" s="157"/>
    </row>
    <row r="673" spans="1:5" x14ac:dyDescent="0.35">
      <c r="A673" s="154"/>
      <c r="B673" s="156"/>
      <c r="E673" s="157"/>
    </row>
    <row r="674" spans="1:5" x14ac:dyDescent="0.35">
      <c r="A674" s="154"/>
      <c r="B674" s="156"/>
      <c r="E674" s="157"/>
    </row>
    <row r="675" spans="1:5" x14ac:dyDescent="0.35">
      <c r="A675" s="154"/>
      <c r="B675" s="156"/>
      <c r="E675" s="157"/>
    </row>
    <row r="676" spans="1:5" x14ac:dyDescent="0.35">
      <c r="A676" s="154"/>
      <c r="B676" s="156"/>
      <c r="E676" s="157"/>
    </row>
    <row r="677" spans="1:5" x14ac:dyDescent="0.35">
      <c r="A677" s="154"/>
      <c r="B677" s="156"/>
      <c r="E677" s="157"/>
    </row>
    <row r="678" spans="1:5" x14ac:dyDescent="0.35">
      <c r="A678" s="154"/>
      <c r="B678" s="156"/>
      <c r="E678" s="157"/>
    </row>
    <row r="679" spans="1:5" x14ac:dyDescent="0.35">
      <c r="A679" s="154"/>
      <c r="B679" s="156"/>
      <c r="E679" s="157"/>
    </row>
    <row r="680" spans="1:5" x14ac:dyDescent="0.35">
      <c r="A680" s="154"/>
      <c r="B680" s="156"/>
      <c r="E680" s="157"/>
    </row>
    <row r="681" spans="1:5" x14ac:dyDescent="0.35">
      <c r="A681" s="154"/>
      <c r="B681" s="156"/>
      <c r="E681" s="157"/>
    </row>
    <row r="682" spans="1:5" x14ac:dyDescent="0.35">
      <c r="A682" s="154"/>
      <c r="B682" s="156"/>
      <c r="E682" s="157"/>
    </row>
    <row r="683" spans="1:5" x14ac:dyDescent="0.35">
      <c r="A683" s="154"/>
      <c r="B683" s="156"/>
      <c r="E683" s="157"/>
    </row>
    <row r="684" spans="1:5" x14ac:dyDescent="0.35">
      <c r="A684" s="154"/>
      <c r="B684" s="156"/>
      <c r="E684" s="157"/>
    </row>
    <row r="685" spans="1:5" x14ac:dyDescent="0.35">
      <c r="A685" s="154"/>
      <c r="B685" s="156"/>
      <c r="E685" s="157"/>
    </row>
    <row r="686" spans="1:5" x14ac:dyDescent="0.35">
      <c r="A686" s="154"/>
      <c r="B686" s="156"/>
      <c r="E686" s="157"/>
    </row>
    <row r="687" spans="1:5" x14ac:dyDescent="0.35">
      <c r="A687" s="154"/>
      <c r="B687" s="156"/>
      <c r="E687" s="157"/>
    </row>
    <row r="688" spans="1:5" x14ac:dyDescent="0.35">
      <c r="A688" s="154"/>
      <c r="B688" s="156"/>
      <c r="E688" s="157"/>
    </row>
    <row r="689" spans="1:5" x14ac:dyDescent="0.35">
      <c r="A689" s="154"/>
      <c r="B689" s="156"/>
      <c r="E689" s="157"/>
    </row>
    <row r="690" spans="1:5" x14ac:dyDescent="0.35">
      <c r="A690" s="154"/>
      <c r="B690" s="156"/>
      <c r="E690" s="157"/>
    </row>
    <row r="691" spans="1:5" x14ac:dyDescent="0.35">
      <c r="A691" s="154"/>
      <c r="B691" s="156"/>
      <c r="E691" s="157"/>
    </row>
    <row r="692" spans="1:5" x14ac:dyDescent="0.35">
      <c r="A692" s="154"/>
      <c r="B692" s="156"/>
      <c r="E692" s="157"/>
    </row>
    <row r="693" spans="1:5" x14ac:dyDescent="0.35">
      <c r="A693" s="154"/>
      <c r="B693" s="156"/>
      <c r="E693" s="157"/>
    </row>
    <row r="694" spans="1:5" x14ac:dyDescent="0.35">
      <c r="A694" s="154"/>
      <c r="B694" s="156"/>
      <c r="E694" s="157"/>
    </row>
    <row r="695" spans="1:5" x14ac:dyDescent="0.35">
      <c r="A695" s="154"/>
      <c r="B695" s="156"/>
      <c r="E695" s="157"/>
    </row>
    <row r="696" spans="1:5" x14ac:dyDescent="0.35">
      <c r="A696" s="154"/>
      <c r="B696" s="156"/>
      <c r="E696" s="157"/>
    </row>
    <row r="697" spans="1:5" x14ac:dyDescent="0.35">
      <c r="A697" s="154"/>
      <c r="B697" s="156"/>
      <c r="E697" s="157"/>
    </row>
    <row r="698" spans="1:5" x14ac:dyDescent="0.35">
      <c r="A698" s="154"/>
      <c r="B698" s="156"/>
      <c r="E698" s="157"/>
    </row>
    <row r="699" spans="1:5" x14ac:dyDescent="0.35">
      <c r="A699" s="154"/>
      <c r="B699" s="156"/>
      <c r="E699" s="157"/>
    </row>
    <row r="700" spans="1:5" x14ac:dyDescent="0.35">
      <c r="A700" s="154"/>
      <c r="B700" s="156"/>
      <c r="E700" s="157"/>
    </row>
    <row r="701" spans="1:5" x14ac:dyDescent="0.35">
      <c r="A701" s="154"/>
      <c r="B701" s="156"/>
      <c r="E701" s="157"/>
    </row>
    <row r="702" spans="1:5" x14ac:dyDescent="0.35">
      <c r="A702" s="154"/>
      <c r="B702" s="156"/>
      <c r="E702" s="157"/>
    </row>
    <row r="703" spans="1:5" x14ac:dyDescent="0.35">
      <c r="A703" s="154"/>
      <c r="B703" s="156"/>
      <c r="E703" s="157"/>
    </row>
    <row r="704" spans="1:5" x14ac:dyDescent="0.35">
      <c r="A704" s="154"/>
      <c r="B704" s="156"/>
      <c r="E704" s="157"/>
    </row>
    <row r="705" spans="1:5" x14ac:dyDescent="0.35">
      <c r="A705" s="154"/>
      <c r="B705" s="156"/>
      <c r="E705" s="157"/>
    </row>
    <row r="706" spans="1:5" x14ac:dyDescent="0.35">
      <c r="A706" s="154"/>
      <c r="B706" s="156"/>
      <c r="E706" s="157"/>
    </row>
    <row r="707" spans="1:5" x14ac:dyDescent="0.35">
      <c r="A707" s="154"/>
      <c r="B707" s="156"/>
      <c r="E707" s="157"/>
    </row>
    <row r="708" spans="1:5" x14ac:dyDescent="0.35">
      <c r="A708" s="154"/>
      <c r="B708" s="156"/>
      <c r="E708" s="157"/>
    </row>
    <row r="709" spans="1:5" x14ac:dyDescent="0.35">
      <c r="A709" s="154"/>
      <c r="B709" s="156"/>
      <c r="E709" s="157"/>
    </row>
    <row r="710" spans="1:5" x14ac:dyDescent="0.35">
      <c r="A710" s="154"/>
      <c r="B710" s="156"/>
      <c r="E710" s="157"/>
    </row>
    <row r="711" spans="1:5" x14ac:dyDescent="0.35">
      <c r="A711" s="154"/>
      <c r="B711" s="156"/>
      <c r="E711" s="157"/>
    </row>
    <row r="712" spans="1:5" x14ac:dyDescent="0.35">
      <c r="A712" s="154"/>
      <c r="B712" s="156"/>
      <c r="E712" s="157"/>
    </row>
    <row r="713" spans="1:5" x14ac:dyDescent="0.35">
      <c r="A713" s="154"/>
      <c r="B713" s="156"/>
      <c r="E713" s="157"/>
    </row>
    <row r="714" spans="1:5" x14ac:dyDescent="0.35">
      <c r="A714" s="154"/>
      <c r="B714" s="156"/>
      <c r="E714" s="157"/>
    </row>
    <row r="715" spans="1:5" x14ac:dyDescent="0.35">
      <c r="A715" s="154"/>
      <c r="B715" s="156"/>
      <c r="E715" s="157"/>
    </row>
    <row r="716" spans="1:5" x14ac:dyDescent="0.35">
      <c r="A716" s="154"/>
      <c r="B716" s="156"/>
      <c r="E716" s="157"/>
    </row>
    <row r="717" spans="1:5" x14ac:dyDescent="0.35">
      <c r="A717" s="154"/>
      <c r="B717" s="156"/>
      <c r="E717" s="157"/>
    </row>
    <row r="718" spans="1:5" x14ac:dyDescent="0.35">
      <c r="A718" s="154"/>
      <c r="B718" s="156"/>
      <c r="E718" s="157"/>
    </row>
    <row r="719" spans="1:5" x14ac:dyDescent="0.35">
      <c r="A719" s="154"/>
      <c r="B719" s="156"/>
      <c r="E719" s="157"/>
    </row>
    <row r="720" spans="1:5" x14ac:dyDescent="0.35">
      <c r="A720" s="154"/>
      <c r="B720" s="156"/>
      <c r="E720" s="157"/>
    </row>
    <row r="721" spans="1:5" x14ac:dyDescent="0.35">
      <c r="A721" s="154"/>
      <c r="B721" s="156"/>
      <c r="E721" s="157"/>
    </row>
    <row r="722" spans="1:5" x14ac:dyDescent="0.35">
      <c r="A722" s="154"/>
      <c r="B722" s="156"/>
      <c r="E722" s="157"/>
    </row>
    <row r="723" spans="1:5" x14ac:dyDescent="0.35">
      <c r="A723" s="154"/>
      <c r="B723" s="156"/>
      <c r="E723" s="157"/>
    </row>
    <row r="724" spans="1:5" x14ac:dyDescent="0.35">
      <c r="A724" s="154"/>
      <c r="B724" s="156"/>
      <c r="E724" s="157"/>
    </row>
    <row r="725" spans="1:5" x14ac:dyDescent="0.35">
      <c r="A725" s="154"/>
      <c r="B725" s="156"/>
      <c r="E725" s="157"/>
    </row>
    <row r="726" spans="1:5" x14ac:dyDescent="0.35">
      <c r="A726" s="154"/>
      <c r="B726" s="156"/>
      <c r="E726" s="157"/>
    </row>
    <row r="727" spans="1:5" x14ac:dyDescent="0.35">
      <c r="A727" s="154"/>
      <c r="B727" s="156"/>
      <c r="E727" s="157"/>
    </row>
    <row r="728" spans="1:5" x14ac:dyDescent="0.35">
      <c r="A728" s="154"/>
      <c r="B728" s="156"/>
      <c r="E728" s="157"/>
    </row>
    <row r="729" spans="1:5" x14ac:dyDescent="0.35">
      <c r="A729" s="154"/>
      <c r="B729" s="156"/>
      <c r="E729" s="157"/>
    </row>
    <row r="730" spans="1:5" x14ac:dyDescent="0.35">
      <c r="A730" s="154"/>
      <c r="B730" s="156"/>
      <c r="E730" s="157"/>
    </row>
    <row r="731" spans="1:5" x14ac:dyDescent="0.35">
      <c r="A731" s="154"/>
      <c r="B731" s="156"/>
      <c r="E731" s="157"/>
    </row>
    <row r="732" spans="1:5" x14ac:dyDescent="0.35">
      <c r="A732" s="154"/>
      <c r="B732" s="156"/>
      <c r="E732" s="157"/>
    </row>
    <row r="733" spans="1:5" x14ac:dyDescent="0.35">
      <c r="A733" s="154"/>
      <c r="B733" s="156"/>
      <c r="E733" s="157"/>
    </row>
    <row r="734" spans="1:5" x14ac:dyDescent="0.35">
      <c r="A734" s="154"/>
      <c r="B734" s="156"/>
      <c r="E734" s="157"/>
    </row>
    <row r="735" spans="1:5" x14ac:dyDescent="0.35">
      <c r="A735" s="154"/>
      <c r="B735" s="156"/>
      <c r="E735" s="157"/>
    </row>
    <row r="736" spans="1:5" x14ac:dyDescent="0.35">
      <c r="A736" s="154"/>
      <c r="B736" s="156"/>
      <c r="E736" s="157"/>
    </row>
    <row r="737" spans="1:5" x14ac:dyDescent="0.35">
      <c r="A737" s="154"/>
      <c r="B737" s="156"/>
      <c r="E737" s="157"/>
    </row>
    <row r="738" spans="1:5" x14ac:dyDescent="0.35">
      <c r="A738" s="154"/>
      <c r="B738" s="156"/>
      <c r="E738" s="157"/>
    </row>
    <row r="739" spans="1:5" x14ac:dyDescent="0.35">
      <c r="A739" s="154"/>
      <c r="B739" s="156"/>
      <c r="E739" s="157"/>
    </row>
    <row r="740" spans="1:5" x14ac:dyDescent="0.35">
      <c r="A740" s="154"/>
      <c r="B740" s="156"/>
      <c r="E740" s="157"/>
    </row>
    <row r="741" spans="1:5" x14ac:dyDescent="0.35">
      <c r="A741" s="154"/>
      <c r="B741" s="156"/>
      <c r="E741" s="157"/>
    </row>
    <row r="742" spans="1:5" x14ac:dyDescent="0.35">
      <c r="A742" s="154"/>
      <c r="B742" s="156"/>
      <c r="E742" s="157"/>
    </row>
    <row r="743" spans="1:5" x14ac:dyDescent="0.35">
      <c r="A743" s="154"/>
      <c r="B743" s="156"/>
      <c r="E743" s="157"/>
    </row>
    <row r="744" spans="1:5" x14ac:dyDescent="0.35">
      <c r="A744" s="154"/>
      <c r="B744" s="156"/>
      <c r="E744" s="157"/>
    </row>
    <row r="745" spans="1:5" x14ac:dyDescent="0.35">
      <c r="A745" s="154"/>
      <c r="B745" s="156"/>
      <c r="E745" s="157"/>
    </row>
    <row r="746" spans="1:5" x14ac:dyDescent="0.35">
      <c r="A746" s="154"/>
      <c r="B746" s="156"/>
      <c r="E746" s="157"/>
    </row>
    <row r="747" spans="1:5" x14ac:dyDescent="0.35">
      <c r="A747" s="154"/>
      <c r="B747" s="156"/>
      <c r="E747" s="157"/>
    </row>
    <row r="748" spans="1:5" x14ac:dyDescent="0.35">
      <c r="A748" s="154"/>
      <c r="B748" s="156"/>
      <c r="E748" s="157"/>
    </row>
    <row r="749" spans="1:5" x14ac:dyDescent="0.35">
      <c r="A749" s="154"/>
      <c r="B749" s="156"/>
      <c r="E749" s="157"/>
    </row>
    <row r="750" spans="1:5" x14ac:dyDescent="0.35">
      <c r="A750" s="154"/>
      <c r="B750" s="156"/>
      <c r="E750" s="157"/>
    </row>
    <row r="751" spans="1:5" x14ac:dyDescent="0.35">
      <c r="A751" s="154"/>
      <c r="B751" s="156"/>
      <c r="E751" s="157"/>
    </row>
    <row r="752" spans="1:5" x14ac:dyDescent="0.35">
      <c r="A752" s="154"/>
      <c r="B752" s="156"/>
      <c r="E752" s="157"/>
    </row>
    <row r="753" spans="1:5" x14ac:dyDescent="0.35">
      <c r="A753" s="154"/>
      <c r="B753" s="156"/>
      <c r="E753" s="157"/>
    </row>
    <row r="754" spans="1:5" x14ac:dyDescent="0.35">
      <c r="A754" s="154"/>
      <c r="B754" s="156"/>
      <c r="E754" s="157"/>
    </row>
    <row r="755" spans="1:5" x14ac:dyDescent="0.35">
      <c r="A755" s="154"/>
      <c r="B755" s="156"/>
      <c r="E755" s="157"/>
    </row>
    <row r="756" spans="1:5" x14ac:dyDescent="0.35">
      <c r="A756" s="154"/>
      <c r="B756" s="156"/>
      <c r="E756" s="157"/>
    </row>
    <row r="757" spans="1:5" x14ac:dyDescent="0.35">
      <c r="A757" s="154"/>
      <c r="B757" s="156"/>
      <c r="E757" s="157"/>
    </row>
    <row r="758" spans="1:5" x14ac:dyDescent="0.35">
      <c r="A758" s="154"/>
      <c r="B758" s="156"/>
      <c r="E758" s="157"/>
    </row>
    <row r="759" spans="1:5" x14ac:dyDescent="0.35">
      <c r="A759" s="154"/>
      <c r="B759" s="156"/>
      <c r="E759" s="157"/>
    </row>
    <row r="760" spans="1:5" x14ac:dyDescent="0.35">
      <c r="A760" s="154"/>
      <c r="B760" s="156"/>
      <c r="E760" s="157"/>
    </row>
    <row r="761" spans="1:5" x14ac:dyDescent="0.35">
      <c r="A761" s="154"/>
      <c r="B761" s="156"/>
      <c r="E761" s="157"/>
    </row>
    <row r="762" spans="1:5" x14ac:dyDescent="0.35">
      <c r="A762" s="154"/>
      <c r="B762" s="156"/>
      <c r="E762" s="157"/>
    </row>
    <row r="763" spans="1:5" x14ac:dyDescent="0.35">
      <c r="A763" s="154"/>
      <c r="B763" s="156"/>
      <c r="E763" s="157"/>
    </row>
    <row r="764" spans="1:5" x14ac:dyDescent="0.35">
      <c r="A764" s="154"/>
      <c r="B764" s="156"/>
      <c r="E764" s="157"/>
    </row>
    <row r="765" spans="1:5" x14ac:dyDescent="0.35">
      <c r="A765" s="154"/>
      <c r="B765" s="156"/>
      <c r="E765" s="157"/>
    </row>
    <row r="766" spans="1:5" x14ac:dyDescent="0.35">
      <c r="A766" s="154"/>
      <c r="B766" s="156"/>
      <c r="E766" s="157"/>
    </row>
    <row r="767" spans="1:5" x14ac:dyDescent="0.35">
      <c r="A767" s="154"/>
      <c r="B767" s="156"/>
      <c r="E767" s="157"/>
    </row>
    <row r="768" spans="1:5" x14ac:dyDescent="0.35">
      <c r="A768" s="154"/>
      <c r="B768" s="156"/>
      <c r="E768" s="157"/>
    </row>
    <row r="769" spans="1:5" x14ac:dyDescent="0.35">
      <c r="A769" s="154"/>
      <c r="B769" s="156"/>
      <c r="E769" s="157"/>
    </row>
    <row r="770" spans="1:5" x14ac:dyDescent="0.35">
      <c r="A770" s="154"/>
      <c r="B770" s="156"/>
      <c r="E770" s="157"/>
    </row>
    <row r="771" spans="1:5" x14ac:dyDescent="0.35">
      <c r="A771" s="154"/>
      <c r="B771" s="156"/>
      <c r="E771" s="157"/>
    </row>
    <row r="772" spans="1:5" x14ac:dyDescent="0.35">
      <c r="A772" s="154"/>
      <c r="B772" s="156"/>
      <c r="E772" s="157"/>
    </row>
    <row r="773" spans="1:5" x14ac:dyDescent="0.35">
      <c r="A773" s="154"/>
      <c r="B773" s="156"/>
      <c r="E773" s="157"/>
    </row>
    <row r="774" spans="1:5" x14ac:dyDescent="0.35">
      <c r="A774" s="154"/>
      <c r="B774" s="156"/>
      <c r="E774" s="157"/>
    </row>
    <row r="775" spans="1:5" x14ac:dyDescent="0.35">
      <c r="A775" s="154"/>
      <c r="B775" s="156"/>
      <c r="E775" s="157"/>
    </row>
    <row r="776" spans="1:5" x14ac:dyDescent="0.35">
      <c r="A776" s="154"/>
      <c r="B776" s="156"/>
      <c r="E776" s="157"/>
    </row>
    <row r="777" spans="1:5" x14ac:dyDescent="0.35">
      <c r="A777" s="154"/>
      <c r="B777" s="156"/>
      <c r="E777" s="157"/>
    </row>
    <row r="778" spans="1:5" x14ac:dyDescent="0.35">
      <c r="A778" s="154"/>
      <c r="B778" s="156"/>
      <c r="E778" s="157"/>
    </row>
    <row r="779" spans="1:5" x14ac:dyDescent="0.35">
      <c r="A779" s="154"/>
      <c r="B779" s="156"/>
      <c r="E779" s="157"/>
    </row>
    <row r="780" spans="1:5" x14ac:dyDescent="0.35">
      <c r="A780" s="154"/>
      <c r="B780" s="156"/>
      <c r="E780" s="157"/>
    </row>
    <row r="781" spans="1:5" x14ac:dyDescent="0.35">
      <c r="A781" s="154"/>
      <c r="B781" s="156"/>
      <c r="E781" s="157"/>
    </row>
    <row r="782" spans="1:5" x14ac:dyDescent="0.35">
      <c r="A782" s="154"/>
      <c r="B782" s="156"/>
      <c r="E782" s="157"/>
    </row>
    <row r="783" spans="1:5" x14ac:dyDescent="0.35">
      <c r="A783" s="154"/>
      <c r="B783" s="156"/>
      <c r="E783" s="157"/>
    </row>
    <row r="784" spans="1:5" x14ac:dyDescent="0.35">
      <c r="A784" s="154"/>
      <c r="B784" s="156"/>
      <c r="E784" s="157"/>
    </row>
    <row r="785" spans="1:5" x14ac:dyDescent="0.35">
      <c r="A785" s="154"/>
      <c r="B785" s="156"/>
      <c r="E785" s="157"/>
    </row>
    <row r="786" spans="1:5" x14ac:dyDescent="0.35">
      <c r="A786" s="154"/>
      <c r="B786" s="156"/>
      <c r="E786" s="157"/>
    </row>
    <row r="787" spans="1:5" x14ac:dyDescent="0.35">
      <c r="A787" s="154"/>
      <c r="B787" s="156"/>
      <c r="E787" s="157"/>
    </row>
    <row r="788" spans="1:5" x14ac:dyDescent="0.35">
      <c r="A788" s="154"/>
      <c r="B788" s="156"/>
      <c r="E788" s="157"/>
    </row>
    <row r="789" spans="1:5" x14ac:dyDescent="0.35">
      <c r="A789" s="154"/>
      <c r="B789" s="156"/>
      <c r="E789" s="157"/>
    </row>
    <row r="790" spans="1:5" x14ac:dyDescent="0.35">
      <c r="A790" s="154"/>
      <c r="B790" s="156"/>
      <c r="E790" s="157"/>
    </row>
    <row r="791" spans="1:5" x14ac:dyDescent="0.35">
      <c r="A791" s="154"/>
      <c r="B791" s="156"/>
      <c r="E791" s="157"/>
    </row>
    <row r="792" spans="1:5" x14ac:dyDescent="0.35">
      <c r="A792" s="154"/>
      <c r="B792" s="156"/>
      <c r="E792" s="157"/>
    </row>
    <row r="793" spans="1:5" x14ac:dyDescent="0.35">
      <c r="A793" s="154"/>
      <c r="B793" s="156"/>
      <c r="E793" s="157"/>
    </row>
    <row r="794" spans="1:5" x14ac:dyDescent="0.35">
      <c r="A794" s="154"/>
      <c r="B794" s="156"/>
      <c r="E794" s="157"/>
    </row>
    <row r="795" spans="1:5" x14ac:dyDescent="0.35">
      <c r="A795" s="154"/>
      <c r="B795" s="156"/>
      <c r="E795" s="157"/>
    </row>
    <row r="796" spans="1:5" x14ac:dyDescent="0.35">
      <c r="A796" s="154"/>
      <c r="B796" s="156"/>
      <c r="E796" s="157"/>
    </row>
    <row r="797" spans="1:5" x14ac:dyDescent="0.35">
      <c r="A797" s="154"/>
      <c r="B797" s="156"/>
      <c r="E797" s="157"/>
    </row>
    <row r="798" spans="1:5" x14ac:dyDescent="0.35">
      <c r="A798" s="154"/>
      <c r="B798" s="156"/>
      <c r="E798" s="157"/>
    </row>
    <row r="799" spans="1:5" x14ac:dyDescent="0.35">
      <c r="A799" s="154"/>
      <c r="B799" s="156"/>
      <c r="E799" s="157"/>
    </row>
    <row r="800" spans="1:5" x14ac:dyDescent="0.35">
      <c r="A800" s="154"/>
      <c r="B800" s="156"/>
      <c r="E800" s="157"/>
    </row>
    <row r="801" spans="1:5" x14ac:dyDescent="0.35">
      <c r="A801" s="154"/>
      <c r="B801" s="156"/>
      <c r="E801" s="157"/>
    </row>
    <row r="802" spans="1:5" x14ac:dyDescent="0.35">
      <c r="A802" s="154"/>
      <c r="B802" s="156"/>
      <c r="E802" s="157"/>
    </row>
    <row r="803" spans="1:5" x14ac:dyDescent="0.35">
      <c r="A803" s="154"/>
      <c r="B803" s="156"/>
      <c r="E803" s="157"/>
    </row>
    <row r="804" spans="1:5" x14ac:dyDescent="0.35">
      <c r="A804" s="154"/>
      <c r="B804" s="156"/>
      <c r="E804" s="157"/>
    </row>
    <row r="805" spans="1:5" x14ac:dyDescent="0.35">
      <c r="A805" s="154"/>
      <c r="B805" s="156"/>
      <c r="E805" s="157"/>
    </row>
    <row r="806" spans="1:5" x14ac:dyDescent="0.35">
      <c r="A806" s="154"/>
      <c r="B806" s="156"/>
      <c r="E806" s="157"/>
    </row>
    <row r="807" spans="1:5" x14ac:dyDescent="0.35">
      <c r="A807" s="154"/>
      <c r="B807" s="156"/>
      <c r="E807" s="157"/>
    </row>
    <row r="808" spans="1:5" x14ac:dyDescent="0.35">
      <c r="A808" s="154"/>
      <c r="B808" s="156"/>
      <c r="E808" s="157"/>
    </row>
    <row r="809" spans="1:5" x14ac:dyDescent="0.35">
      <c r="A809" s="154"/>
      <c r="B809" s="156"/>
      <c r="E809" s="157"/>
    </row>
    <row r="810" spans="1:5" x14ac:dyDescent="0.35">
      <c r="A810" s="154"/>
      <c r="B810" s="156"/>
      <c r="E810" s="157"/>
    </row>
    <row r="811" spans="1:5" x14ac:dyDescent="0.35">
      <c r="A811" s="154"/>
      <c r="B811" s="156"/>
      <c r="E811" s="157"/>
    </row>
    <row r="812" spans="1:5" x14ac:dyDescent="0.35">
      <c r="A812" s="154"/>
      <c r="B812" s="156"/>
      <c r="E812" s="157"/>
    </row>
    <row r="813" spans="1:5" x14ac:dyDescent="0.35">
      <c r="A813" s="154"/>
      <c r="B813" s="156"/>
      <c r="E813" s="157"/>
    </row>
    <row r="814" spans="1:5" x14ac:dyDescent="0.35">
      <c r="A814" s="154"/>
      <c r="B814" s="156"/>
      <c r="E814" s="157"/>
    </row>
    <row r="815" spans="1:5" x14ac:dyDescent="0.35">
      <c r="A815" s="154"/>
      <c r="B815" s="156"/>
      <c r="E815" s="157"/>
    </row>
    <row r="816" spans="1:5" x14ac:dyDescent="0.35">
      <c r="A816" s="154"/>
      <c r="B816" s="156"/>
      <c r="E816" s="157"/>
    </row>
    <row r="817" spans="1:5" x14ac:dyDescent="0.35">
      <c r="A817" s="154"/>
      <c r="B817" s="156"/>
      <c r="E817" s="157"/>
    </row>
    <row r="818" spans="1:5" x14ac:dyDescent="0.35">
      <c r="A818" s="154"/>
      <c r="B818" s="156"/>
      <c r="E818" s="157"/>
    </row>
    <row r="819" spans="1:5" x14ac:dyDescent="0.35">
      <c r="A819" s="154"/>
      <c r="B819" s="156"/>
      <c r="E819" s="157"/>
    </row>
    <row r="820" spans="1:5" x14ac:dyDescent="0.35">
      <c r="A820" s="154"/>
      <c r="B820" s="156"/>
      <c r="E820" s="157"/>
    </row>
    <row r="821" spans="1:5" x14ac:dyDescent="0.35">
      <c r="A821" s="154"/>
      <c r="B821" s="156"/>
      <c r="E821" s="157"/>
    </row>
    <row r="822" spans="1:5" x14ac:dyDescent="0.35">
      <c r="A822" s="154"/>
      <c r="B822" s="156"/>
      <c r="E822" s="157"/>
    </row>
    <row r="823" spans="1:5" x14ac:dyDescent="0.35">
      <c r="A823" s="154"/>
      <c r="B823" s="156"/>
      <c r="E823" s="157"/>
    </row>
    <row r="824" spans="1:5" x14ac:dyDescent="0.35">
      <c r="A824" s="154"/>
      <c r="B824" s="156"/>
      <c r="E824" s="157"/>
    </row>
    <row r="825" spans="1:5" x14ac:dyDescent="0.35">
      <c r="A825" s="154"/>
      <c r="B825" s="156"/>
      <c r="E825" s="157"/>
    </row>
    <row r="826" spans="1:5" x14ac:dyDescent="0.35">
      <c r="A826" s="154"/>
      <c r="B826" s="156"/>
      <c r="E826" s="157"/>
    </row>
    <row r="827" spans="1:5" x14ac:dyDescent="0.35">
      <c r="A827" s="154"/>
      <c r="B827" s="156"/>
      <c r="E827" s="157"/>
    </row>
    <row r="828" spans="1:5" x14ac:dyDescent="0.35">
      <c r="A828" s="154"/>
      <c r="B828" s="156"/>
      <c r="E828" s="157"/>
    </row>
    <row r="829" spans="1:5" x14ac:dyDescent="0.35">
      <c r="A829" s="154"/>
      <c r="B829" s="156"/>
      <c r="E829" s="157"/>
    </row>
    <row r="830" spans="1:5" x14ac:dyDescent="0.35">
      <c r="A830" s="154"/>
      <c r="B830" s="156"/>
      <c r="E830" s="157"/>
    </row>
    <row r="831" spans="1:5" x14ac:dyDescent="0.35">
      <c r="A831" s="154"/>
      <c r="B831" s="156"/>
      <c r="E831" s="157"/>
    </row>
    <row r="832" spans="1:5" x14ac:dyDescent="0.35">
      <c r="A832" s="154"/>
      <c r="B832" s="156"/>
      <c r="E832" s="157"/>
    </row>
    <row r="833" spans="1:5" x14ac:dyDescent="0.35">
      <c r="A833" s="154"/>
      <c r="B833" s="156"/>
      <c r="E833" s="157"/>
    </row>
    <row r="834" spans="1:5" x14ac:dyDescent="0.35">
      <c r="A834" s="154"/>
      <c r="B834" s="156"/>
      <c r="E834" s="157"/>
    </row>
    <row r="835" spans="1:5" x14ac:dyDescent="0.35">
      <c r="A835" s="154"/>
      <c r="B835" s="156"/>
      <c r="E835" s="157"/>
    </row>
    <row r="836" spans="1:5" x14ac:dyDescent="0.35">
      <c r="A836" s="154"/>
      <c r="B836" s="156"/>
      <c r="E836" s="157"/>
    </row>
    <row r="837" spans="1:5" x14ac:dyDescent="0.35">
      <c r="A837" s="154"/>
      <c r="B837" s="156"/>
      <c r="E837" s="157"/>
    </row>
    <row r="838" spans="1:5" x14ac:dyDescent="0.35">
      <c r="A838" s="154"/>
      <c r="B838" s="156"/>
      <c r="E838" s="157"/>
    </row>
    <row r="839" spans="1:5" x14ac:dyDescent="0.35">
      <c r="A839" s="154"/>
      <c r="B839" s="156"/>
      <c r="E839" s="157"/>
    </row>
    <row r="840" spans="1:5" x14ac:dyDescent="0.35">
      <c r="A840" s="154"/>
      <c r="B840" s="156"/>
      <c r="E840" s="157"/>
    </row>
    <row r="841" spans="1:5" x14ac:dyDescent="0.35">
      <c r="A841" s="154"/>
      <c r="B841" s="156"/>
      <c r="E841" s="157"/>
    </row>
    <row r="842" spans="1:5" x14ac:dyDescent="0.35">
      <c r="A842" s="154"/>
      <c r="B842" s="156"/>
      <c r="E842" s="157"/>
    </row>
    <row r="843" spans="1:5" x14ac:dyDescent="0.35">
      <c r="A843" s="154"/>
      <c r="B843" s="156"/>
      <c r="E843" s="157"/>
    </row>
    <row r="844" spans="1:5" x14ac:dyDescent="0.35">
      <c r="A844" s="154"/>
      <c r="B844" s="156"/>
      <c r="E844" s="157"/>
    </row>
    <row r="845" spans="1:5" x14ac:dyDescent="0.35">
      <c r="A845" s="154"/>
      <c r="B845" s="156"/>
      <c r="E845" s="157"/>
    </row>
    <row r="846" spans="1:5" x14ac:dyDescent="0.35">
      <c r="A846" s="154"/>
      <c r="B846" s="156"/>
      <c r="E846" s="157"/>
    </row>
    <row r="847" spans="1:5" x14ac:dyDescent="0.35">
      <c r="A847" s="154"/>
      <c r="B847" s="156"/>
      <c r="E847" s="157"/>
    </row>
    <row r="848" spans="1:5" x14ac:dyDescent="0.35">
      <c r="A848" s="154"/>
      <c r="B848" s="156"/>
      <c r="E848" s="157"/>
    </row>
    <row r="849" spans="1:5" x14ac:dyDescent="0.35">
      <c r="A849" s="154"/>
      <c r="B849" s="156"/>
      <c r="E849" s="157"/>
    </row>
    <row r="850" spans="1:5" x14ac:dyDescent="0.35">
      <c r="A850" s="154"/>
      <c r="B850" s="156"/>
      <c r="E850" s="157"/>
    </row>
    <row r="851" spans="1:5" x14ac:dyDescent="0.35">
      <c r="A851" s="154"/>
      <c r="B851" s="156"/>
      <c r="E851" s="157"/>
    </row>
    <row r="852" spans="1:5" x14ac:dyDescent="0.35">
      <c r="A852" s="154"/>
      <c r="B852" s="156"/>
      <c r="E852" s="157"/>
    </row>
    <row r="853" spans="1:5" x14ac:dyDescent="0.35">
      <c r="A853" s="154"/>
      <c r="B853" s="156"/>
      <c r="E853" s="157"/>
    </row>
    <row r="854" spans="1:5" x14ac:dyDescent="0.35">
      <c r="A854" s="154"/>
      <c r="B854" s="156"/>
      <c r="E854" s="157"/>
    </row>
    <row r="855" spans="1:5" x14ac:dyDescent="0.35">
      <c r="A855" s="154"/>
      <c r="B855" s="156"/>
      <c r="E855" s="157"/>
    </row>
    <row r="856" spans="1:5" x14ac:dyDescent="0.35">
      <c r="A856" s="154"/>
      <c r="B856" s="156"/>
      <c r="E856" s="157"/>
    </row>
    <row r="857" spans="1:5" x14ac:dyDescent="0.35">
      <c r="A857" s="154"/>
      <c r="B857" s="156"/>
      <c r="E857" s="157"/>
    </row>
    <row r="858" spans="1:5" x14ac:dyDescent="0.35">
      <c r="A858" s="154"/>
      <c r="B858" s="156"/>
      <c r="E858" s="157"/>
    </row>
    <row r="859" spans="1:5" x14ac:dyDescent="0.35">
      <c r="A859" s="154"/>
      <c r="B859" s="156"/>
      <c r="E859" s="157"/>
    </row>
    <row r="860" spans="1:5" x14ac:dyDescent="0.35">
      <c r="A860" s="154"/>
      <c r="B860" s="156"/>
      <c r="E860" s="157"/>
    </row>
    <row r="861" spans="1:5" x14ac:dyDescent="0.35">
      <c r="A861" s="154"/>
      <c r="B861" s="156"/>
      <c r="E861" s="157"/>
    </row>
    <row r="862" spans="1:5" x14ac:dyDescent="0.35">
      <c r="A862" s="154"/>
      <c r="B862" s="156"/>
      <c r="E862" s="157"/>
    </row>
    <row r="863" spans="1:5" x14ac:dyDescent="0.35">
      <c r="A863" s="154"/>
      <c r="B863" s="156"/>
      <c r="E863" s="157"/>
    </row>
    <row r="864" spans="1:5" x14ac:dyDescent="0.35">
      <c r="A864" s="154"/>
      <c r="B864" s="156"/>
      <c r="E864" s="157"/>
    </row>
    <row r="865" spans="1:5" x14ac:dyDescent="0.35">
      <c r="A865" s="154"/>
      <c r="B865" s="156"/>
      <c r="E865" s="157"/>
    </row>
    <row r="866" spans="1:5" x14ac:dyDescent="0.35">
      <c r="A866" s="154"/>
      <c r="B866" s="156"/>
      <c r="E866" s="157"/>
    </row>
    <row r="867" spans="1:5" x14ac:dyDescent="0.35">
      <c r="A867" s="154"/>
      <c r="B867" s="156"/>
      <c r="E867" s="157"/>
    </row>
    <row r="868" spans="1:5" x14ac:dyDescent="0.35">
      <c r="A868" s="154"/>
      <c r="B868" s="156"/>
      <c r="E868" s="157"/>
    </row>
    <row r="869" spans="1:5" x14ac:dyDescent="0.35">
      <c r="A869" s="154"/>
      <c r="B869" s="156"/>
      <c r="E869" s="157"/>
    </row>
    <row r="870" spans="1:5" x14ac:dyDescent="0.35">
      <c r="A870" s="154"/>
      <c r="B870" s="156"/>
      <c r="E870" s="157"/>
    </row>
    <row r="871" spans="1:5" x14ac:dyDescent="0.35">
      <c r="A871" s="154"/>
      <c r="B871" s="156"/>
      <c r="E871" s="157"/>
    </row>
    <row r="872" spans="1:5" x14ac:dyDescent="0.35">
      <c r="A872" s="154"/>
      <c r="B872" s="156"/>
      <c r="E872" s="157"/>
    </row>
    <row r="873" spans="1:5" x14ac:dyDescent="0.35">
      <c r="A873" s="154"/>
      <c r="B873" s="156"/>
      <c r="E873" s="157"/>
    </row>
    <row r="874" spans="1:5" x14ac:dyDescent="0.35">
      <c r="A874" s="154"/>
      <c r="B874" s="156"/>
      <c r="E874" s="157"/>
    </row>
    <row r="875" spans="1:5" x14ac:dyDescent="0.35">
      <c r="A875" s="154"/>
      <c r="B875" s="156"/>
      <c r="E875" s="157"/>
    </row>
    <row r="876" spans="1:5" x14ac:dyDescent="0.35">
      <c r="A876" s="154"/>
      <c r="B876" s="156"/>
      <c r="E876" s="157"/>
    </row>
    <row r="877" spans="1:5" x14ac:dyDescent="0.35">
      <c r="A877" s="154"/>
      <c r="B877" s="156"/>
      <c r="E877" s="157"/>
    </row>
    <row r="878" spans="1:5" x14ac:dyDescent="0.35">
      <c r="A878" s="154"/>
      <c r="B878" s="156"/>
      <c r="E878" s="157"/>
    </row>
    <row r="879" spans="1:5" x14ac:dyDescent="0.35">
      <c r="A879" s="154"/>
      <c r="B879" s="156"/>
      <c r="E879" s="157"/>
    </row>
    <row r="880" spans="1:5" x14ac:dyDescent="0.35">
      <c r="A880" s="154"/>
      <c r="B880" s="156"/>
      <c r="E880" s="157"/>
    </row>
    <row r="881" spans="1:5" x14ac:dyDescent="0.35">
      <c r="A881" s="154"/>
      <c r="B881" s="156"/>
      <c r="E881" s="157"/>
    </row>
    <row r="882" spans="1:5" x14ac:dyDescent="0.35">
      <c r="A882" s="154"/>
      <c r="B882" s="156"/>
      <c r="E882" s="157"/>
    </row>
    <row r="883" spans="1:5" x14ac:dyDescent="0.35">
      <c r="A883" s="154"/>
      <c r="B883" s="156"/>
      <c r="E883" s="157"/>
    </row>
    <row r="884" spans="1:5" x14ac:dyDescent="0.35">
      <c r="A884" s="154"/>
      <c r="B884" s="156"/>
      <c r="E884" s="157"/>
    </row>
    <row r="885" spans="1:5" x14ac:dyDescent="0.35">
      <c r="A885" s="154"/>
      <c r="B885" s="156"/>
      <c r="E885" s="157"/>
    </row>
    <row r="886" spans="1:5" x14ac:dyDescent="0.35">
      <c r="A886" s="154"/>
      <c r="B886" s="156"/>
      <c r="E886" s="157"/>
    </row>
    <row r="887" spans="1:5" x14ac:dyDescent="0.35">
      <c r="A887" s="154"/>
      <c r="B887" s="156"/>
      <c r="E887" s="157"/>
    </row>
    <row r="888" spans="1:5" x14ac:dyDescent="0.35">
      <c r="A888" s="154"/>
      <c r="B888" s="156"/>
      <c r="E888" s="157"/>
    </row>
    <row r="889" spans="1:5" x14ac:dyDescent="0.35">
      <c r="A889" s="154"/>
      <c r="B889" s="156"/>
      <c r="E889" s="157"/>
    </row>
    <row r="890" spans="1:5" x14ac:dyDescent="0.35">
      <c r="A890" s="154"/>
      <c r="B890" s="156"/>
      <c r="E890" s="157"/>
    </row>
    <row r="891" spans="1:5" x14ac:dyDescent="0.35">
      <c r="A891" s="154"/>
      <c r="B891" s="156"/>
      <c r="E891" s="157"/>
    </row>
    <row r="892" spans="1:5" x14ac:dyDescent="0.35">
      <c r="A892" s="154"/>
      <c r="B892" s="156"/>
      <c r="E892" s="157"/>
    </row>
    <row r="893" spans="1:5" x14ac:dyDescent="0.35">
      <c r="A893" s="154"/>
      <c r="B893" s="156"/>
      <c r="E893" s="157"/>
    </row>
    <row r="894" spans="1:5" x14ac:dyDescent="0.35">
      <c r="A894" s="154"/>
      <c r="B894" s="156"/>
      <c r="E894" s="157"/>
    </row>
    <row r="895" spans="1:5" x14ac:dyDescent="0.35">
      <c r="A895" s="154"/>
      <c r="B895" s="156"/>
      <c r="E895" s="157"/>
    </row>
    <row r="896" spans="1:5" x14ac:dyDescent="0.35">
      <c r="A896" s="154"/>
      <c r="B896" s="156"/>
      <c r="E896" s="157"/>
    </row>
    <row r="897" spans="1:5" x14ac:dyDescent="0.35">
      <c r="A897" s="154"/>
      <c r="B897" s="156"/>
      <c r="E897" s="157"/>
    </row>
    <row r="898" spans="1:5" x14ac:dyDescent="0.35">
      <c r="A898" s="154"/>
      <c r="B898" s="156"/>
      <c r="E898" s="157"/>
    </row>
    <row r="899" spans="1:5" x14ac:dyDescent="0.35">
      <c r="A899" s="154"/>
      <c r="B899" s="156"/>
      <c r="E899" s="157"/>
    </row>
    <row r="900" spans="1:5" x14ac:dyDescent="0.35">
      <c r="A900" s="154"/>
      <c r="B900" s="156"/>
      <c r="E900" s="157"/>
    </row>
    <row r="901" spans="1:5" x14ac:dyDescent="0.35">
      <c r="A901" s="154"/>
      <c r="B901" s="156"/>
      <c r="E901" s="157"/>
    </row>
    <row r="902" spans="1:5" x14ac:dyDescent="0.35">
      <c r="A902" s="154"/>
      <c r="B902" s="156"/>
      <c r="E902" s="157"/>
    </row>
    <row r="903" spans="1:5" x14ac:dyDescent="0.35">
      <c r="A903" s="154"/>
      <c r="B903" s="156"/>
      <c r="E903" s="157"/>
    </row>
    <row r="904" spans="1:5" x14ac:dyDescent="0.35">
      <c r="A904" s="154"/>
      <c r="B904" s="156"/>
      <c r="E904" s="157"/>
    </row>
    <row r="905" spans="1:5" x14ac:dyDescent="0.35">
      <c r="A905" s="154"/>
      <c r="B905" s="156"/>
      <c r="E905" s="157"/>
    </row>
    <row r="906" spans="1:5" x14ac:dyDescent="0.35">
      <c r="A906" s="154"/>
      <c r="B906" s="156"/>
      <c r="E906" s="157"/>
    </row>
    <row r="907" spans="1:5" x14ac:dyDescent="0.35">
      <c r="A907" s="154"/>
      <c r="B907" s="156"/>
      <c r="E907" s="157"/>
    </row>
    <row r="908" spans="1:5" x14ac:dyDescent="0.35">
      <c r="A908" s="154"/>
      <c r="B908" s="156"/>
      <c r="E908" s="157"/>
    </row>
    <row r="909" spans="1:5" x14ac:dyDescent="0.35">
      <c r="A909" s="154"/>
      <c r="B909" s="156"/>
      <c r="E909" s="157"/>
    </row>
    <row r="910" spans="1:5" x14ac:dyDescent="0.35">
      <c r="A910" s="154"/>
      <c r="B910" s="156"/>
      <c r="E910" s="157"/>
    </row>
    <row r="911" spans="1:5" x14ac:dyDescent="0.35">
      <c r="A911" s="154"/>
      <c r="B911" s="156"/>
      <c r="E911" s="157"/>
    </row>
    <row r="912" spans="1:5" x14ac:dyDescent="0.35">
      <c r="A912" s="154"/>
      <c r="B912" s="156"/>
      <c r="E912" s="157"/>
    </row>
    <row r="913" spans="1:5" x14ac:dyDescent="0.35">
      <c r="A913" s="154"/>
      <c r="B913" s="156"/>
      <c r="E913" s="157"/>
    </row>
    <row r="914" spans="1:5" x14ac:dyDescent="0.35">
      <c r="A914" s="154"/>
      <c r="B914" s="156"/>
      <c r="E914" s="157"/>
    </row>
    <row r="915" spans="1:5" x14ac:dyDescent="0.35">
      <c r="A915" s="154"/>
      <c r="B915" s="156"/>
      <c r="E915" s="157"/>
    </row>
    <row r="916" spans="1:5" x14ac:dyDescent="0.35">
      <c r="A916" s="154"/>
      <c r="B916" s="156"/>
      <c r="E916" s="157"/>
    </row>
    <row r="917" spans="1:5" x14ac:dyDescent="0.35">
      <c r="A917" s="154"/>
      <c r="B917" s="156"/>
      <c r="E917" s="157"/>
    </row>
    <row r="918" spans="1:5" x14ac:dyDescent="0.35">
      <c r="A918" s="154"/>
      <c r="B918" s="156"/>
      <c r="E918" s="157"/>
    </row>
    <row r="919" spans="1:5" x14ac:dyDescent="0.35">
      <c r="A919" s="154"/>
      <c r="B919" s="156"/>
      <c r="E919" s="157"/>
    </row>
    <row r="920" spans="1:5" x14ac:dyDescent="0.35">
      <c r="A920" s="154"/>
      <c r="B920" s="156"/>
      <c r="E920" s="157"/>
    </row>
    <row r="921" spans="1:5" x14ac:dyDescent="0.35">
      <c r="A921" s="154"/>
      <c r="B921" s="156"/>
      <c r="E921" s="157"/>
    </row>
    <row r="922" spans="1:5" x14ac:dyDescent="0.35">
      <c r="A922" s="154"/>
      <c r="B922" s="156"/>
      <c r="E922" s="157"/>
    </row>
    <row r="923" spans="1:5" x14ac:dyDescent="0.35">
      <c r="A923" s="154"/>
      <c r="B923" s="156"/>
      <c r="E923" s="157"/>
    </row>
    <row r="924" spans="1:5" x14ac:dyDescent="0.35">
      <c r="A924" s="154"/>
      <c r="B924" s="156"/>
      <c r="E924" s="157"/>
    </row>
    <row r="925" spans="1:5" x14ac:dyDescent="0.35">
      <c r="A925" s="154"/>
      <c r="B925" s="156"/>
      <c r="E925" s="157"/>
    </row>
    <row r="926" spans="1:5" x14ac:dyDescent="0.35">
      <c r="A926" s="154"/>
      <c r="B926" s="156"/>
      <c r="E926" s="157"/>
    </row>
    <row r="927" spans="1:5" x14ac:dyDescent="0.35">
      <c r="A927" s="154"/>
      <c r="B927" s="156"/>
      <c r="E927" s="157"/>
    </row>
    <row r="928" spans="1:5" x14ac:dyDescent="0.35">
      <c r="A928" s="154"/>
      <c r="B928" s="156"/>
      <c r="E928" s="157"/>
    </row>
    <row r="929" spans="1:5" x14ac:dyDescent="0.35">
      <c r="A929" s="154"/>
      <c r="B929" s="156"/>
      <c r="E929" s="157"/>
    </row>
    <row r="930" spans="1:5" x14ac:dyDescent="0.35">
      <c r="A930" s="154"/>
      <c r="B930" s="156"/>
      <c r="E930" s="157"/>
    </row>
    <row r="931" spans="1:5" x14ac:dyDescent="0.35">
      <c r="A931" s="154"/>
      <c r="B931" s="156"/>
      <c r="E931" s="157"/>
    </row>
    <row r="932" spans="1:5" x14ac:dyDescent="0.35">
      <c r="A932" s="154"/>
      <c r="B932" s="156"/>
      <c r="E932" s="157"/>
    </row>
    <row r="933" spans="1:5" x14ac:dyDescent="0.35">
      <c r="A933" s="154"/>
      <c r="B933" s="156"/>
      <c r="E933" s="157"/>
    </row>
    <row r="934" spans="1:5" x14ac:dyDescent="0.35">
      <c r="A934" s="154"/>
      <c r="B934" s="156"/>
      <c r="E934" s="157"/>
    </row>
    <row r="935" spans="1:5" x14ac:dyDescent="0.35">
      <c r="A935" s="154"/>
      <c r="B935" s="156"/>
      <c r="E935" s="157"/>
    </row>
    <row r="936" spans="1:5" x14ac:dyDescent="0.35">
      <c r="A936" s="154"/>
      <c r="B936" s="156"/>
      <c r="E936" s="157"/>
    </row>
    <row r="937" spans="1:5" x14ac:dyDescent="0.35">
      <c r="A937" s="154"/>
      <c r="B937" s="156"/>
      <c r="E937" s="157"/>
    </row>
    <row r="938" spans="1:5" x14ac:dyDescent="0.35">
      <c r="A938" s="154"/>
      <c r="B938" s="156"/>
      <c r="E938" s="157"/>
    </row>
    <row r="939" spans="1:5" x14ac:dyDescent="0.35">
      <c r="A939" s="154"/>
      <c r="B939" s="156"/>
      <c r="E939" s="157"/>
    </row>
    <row r="940" spans="1:5" x14ac:dyDescent="0.35">
      <c r="A940" s="154"/>
      <c r="B940" s="156"/>
      <c r="E940" s="157"/>
    </row>
    <row r="941" spans="1:5" x14ac:dyDescent="0.35">
      <c r="A941" s="154"/>
      <c r="B941" s="156"/>
      <c r="E941" s="157"/>
    </row>
    <row r="942" spans="1:5" x14ac:dyDescent="0.35">
      <c r="A942" s="154"/>
      <c r="B942" s="156"/>
      <c r="E942" s="157"/>
    </row>
    <row r="943" spans="1:5" x14ac:dyDescent="0.35">
      <c r="A943" s="154"/>
      <c r="B943" s="156"/>
      <c r="E943" s="157"/>
    </row>
    <row r="944" spans="1:5" x14ac:dyDescent="0.35">
      <c r="A944" s="154"/>
      <c r="B944" s="156"/>
      <c r="E944" s="157"/>
    </row>
    <row r="945" spans="1:5" x14ac:dyDescent="0.35">
      <c r="A945" s="154"/>
      <c r="B945" s="156"/>
      <c r="E945" s="157"/>
    </row>
    <row r="946" spans="1:5" x14ac:dyDescent="0.35">
      <c r="A946" s="154"/>
      <c r="B946" s="156"/>
      <c r="E946" s="157"/>
    </row>
    <row r="947" spans="1:5" x14ac:dyDescent="0.35">
      <c r="A947" s="154"/>
      <c r="B947" s="156"/>
      <c r="E947" s="157"/>
    </row>
    <row r="948" spans="1:5" x14ac:dyDescent="0.35">
      <c r="A948" s="154"/>
      <c r="B948" s="156"/>
      <c r="E948" s="157"/>
    </row>
    <row r="949" spans="1:5" x14ac:dyDescent="0.35">
      <c r="A949" s="154"/>
      <c r="B949" s="156"/>
      <c r="E949" s="157"/>
    </row>
    <row r="950" spans="1:5" x14ac:dyDescent="0.35">
      <c r="A950" s="154"/>
      <c r="B950" s="156"/>
      <c r="E950" s="157"/>
    </row>
    <row r="951" spans="1:5" x14ac:dyDescent="0.35">
      <c r="A951" s="154"/>
      <c r="B951" s="156"/>
      <c r="E951" s="157"/>
    </row>
    <row r="952" spans="1:5" x14ac:dyDescent="0.35">
      <c r="A952" s="154"/>
      <c r="B952" s="156"/>
      <c r="E952" s="157"/>
    </row>
    <row r="953" spans="1:5" x14ac:dyDescent="0.35">
      <c r="A953" s="154"/>
      <c r="B953" s="156"/>
      <c r="E953" s="157"/>
    </row>
    <row r="954" spans="1:5" x14ac:dyDescent="0.35">
      <c r="A954" s="154"/>
      <c r="B954" s="156"/>
      <c r="E954" s="157"/>
    </row>
    <row r="955" spans="1:5" x14ac:dyDescent="0.35">
      <c r="A955" s="154"/>
      <c r="B955" s="156"/>
      <c r="E955" s="157"/>
    </row>
    <row r="956" spans="1:5" x14ac:dyDescent="0.35">
      <c r="A956" s="154"/>
      <c r="B956" s="156"/>
      <c r="E956" s="157"/>
    </row>
    <row r="957" spans="1:5" x14ac:dyDescent="0.35">
      <c r="A957" s="154"/>
      <c r="B957" s="156"/>
      <c r="E957" s="157"/>
    </row>
    <row r="958" spans="1:5" x14ac:dyDescent="0.35">
      <c r="A958" s="154"/>
      <c r="B958" s="156"/>
      <c r="E958" s="157"/>
    </row>
    <row r="959" spans="1:5" x14ac:dyDescent="0.35">
      <c r="A959" s="154"/>
      <c r="B959" s="156"/>
      <c r="E959" s="157"/>
    </row>
    <row r="960" spans="1:5" x14ac:dyDescent="0.35">
      <c r="A960" s="154"/>
      <c r="B960" s="156"/>
      <c r="E960" s="157"/>
    </row>
    <row r="961" spans="1:5" x14ac:dyDescent="0.35">
      <c r="A961" s="154"/>
      <c r="B961" s="156"/>
      <c r="E961" s="157"/>
    </row>
    <row r="962" spans="1:5" x14ac:dyDescent="0.35">
      <c r="A962" s="154"/>
      <c r="B962" s="156"/>
      <c r="E962" s="157"/>
    </row>
    <row r="963" spans="1:5" x14ac:dyDescent="0.35">
      <c r="A963" s="154"/>
      <c r="B963" s="156"/>
      <c r="E963" s="157"/>
    </row>
    <row r="964" spans="1:5" x14ac:dyDescent="0.35">
      <c r="A964" s="154"/>
      <c r="B964" s="156"/>
      <c r="E964" s="157"/>
    </row>
    <row r="965" spans="1:5" x14ac:dyDescent="0.35">
      <c r="A965" s="154"/>
      <c r="B965" s="156"/>
      <c r="E965" s="157"/>
    </row>
    <row r="966" spans="1:5" x14ac:dyDescent="0.35">
      <c r="A966" s="154"/>
      <c r="B966" s="156"/>
      <c r="E966" s="157"/>
    </row>
    <row r="967" spans="1:5" x14ac:dyDescent="0.35">
      <c r="A967" s="154"/>
      <c r="B967" s="156"/>
      <c r="E967" s="157"/>
    </row>
    <row r="968" spans="1:5" x14ac:dyDescent="0.35">
      <c r="A968" s="154"/>
      <c r="B968" s="156"/>
      <c r="E968" s="157"/>
    </row>
    <row r="969" spans="1:5" x14ac:dyDescent="0.35">
      <c r="A969" s="154"/>
      <c r="B969" s="156"/>
      <c r="E969" s="157"/>
    </row>
    <row r="970" spans="1:5" x14ac:dyDescent="0.35">
      <c r="A970" s="154"/>
      <c r="B970" s="156"/>
      <c r="E970" s="157"/>
    </row>
    <row r="971" spans="1:5" x14ac:dyDescent="0.35">
      <c r="A971" s="154"/>
      <c r="B971" s="156"/>
      <c r="E971" s="157"/>
    </row>
    <row r="972" spans="1:5" x14ac:dyDescent="0.35">
      <c r="A972" s="154"/>
      <c r="B972" s="156"/>
      <c r="E972" s="157"/>
    </row>
    <row r="973" spans="1:5" x14ac:dyDescent="0.35">
      <c r="A973" s="154"/>
      <c r="B973" s="156"/>
      <c r="E973" s="157"/>
    </row>
    <row r="974" spans="1:5" x14ac:dyDescent="0.35">
      <c r="A974" s="154"/>
      <c r="B974" s="156"/>
      <c r="E974" s="157"/>
    </row>
    <row r="975" spans="1:5" x14ac:dyDescent="0.35">
      <c r="A975" s="154"/>
      <c r="B975" s="156"/>
      <c r="E975" s="157"/>
    </row>
    <row r="976" spans="1:5" x14ac:dyDescent="0.35">
      <c r="A976" s="154"/>
      <c r="B976" s="156"/>
      <c r="E976" s="157"/>
    </row>
    <row r="977" spans="1:5" x14ac:dyDescent="0.35">
      <c r="A977" s="154"/>
      <c r="B977" s="156"/>
      <c r="E977" s="157"/>
    </row>
    <row r="978" spans="1:5" x14ac:dyDescent="0.35">
      <c r="A978" s="154"/>
      <c r="B978" s="156"/>
      <c r="E978" s="157"/>
    </row>
    <row r="979" spans="1:5" x14ac:dyDescent="0.35">
      <c r="A979" s="154"/>
      <c r="B979" s="156"/>
      <c r="E979" s="157"/>
    </row>
    <row r="980" spans="1:5" x14ac:dyDescent="0.35">
      <c r="A980" s="154"/>
      <c r="B980" s="156"/>
      <c r="E980" s="157"/>
    </row>
    <row r="981" spans="1:5" x14ac:dyDescent="0.35">
      <c r="A981" s="154"/>
      <c r="B981" s="156"/>
      <c r="E981" s="157"/>
    </row>
    <row r="982" spans="1:5" x14ac:dyDescent="0.35">
      <c r="A982" s="154"/>
      <c r="B982" s="156"/>
      <c r="E982" s="157"/>
    </row>
    <row r="983" spans="1:5" x14ac:dyDescent="0.35">
      <c r="A983" s="154"/>
      <c r="B983" s="156"/>
      <c r="E983" s="157"/>
    </row>
    <row r="984" spans="1:5" x14ac:dyDescent="0.35">
      <c r="A984" s="154"/>
      <c r="B984" s="156"/>
      <c r="E984" s="157"/>
    </row>
    <row r="985" spans="1:5" x14ac:dyDescent="0.35">
      <c r="A985" s="154"/>
      <c r="B985" s="156"/>
      <c r="E985" s="157"/>
    </row>
    <row r="986" spans="1:5" x14ac:dyDescent="0.35">
      <c r="A986" s="154"/>
      <c r="B986" s="156"/>
      <c r="E986" s="157"/>
    </row>
    <row r="987" spans="1:5" x14ac:dyDescent="0.35">
      <c r="A987" s="154"/>
      <c r="B987" s="156"/>
      <c r="E987" s="157"/>
    </row>
    <row r="988" spans="1:5" x14ac:dyDescent="0.35">
      <c r="A988" s="154"/>
      <c r="B988" s="156"/>
      <c r="E988" s="157"/>
    </row>
    <row r="989" spans="1:5" x14ac:dyDescent="0.35">
      <c r="A989" s="154"/>
      <c r="B989" s="156"/>
      <c r="E989" s="157"/>
    </row>
    <row r="990" spans="1:5" x14ac:dyDescent="0.35">
      <c r="A990" s="154"/>
      <c r="B990" s="156"/>
      <c r="E990" s="157"/>
    </row>
    <row r="991" spans="1:5" x14ac:dyDescent="0.35">
      <c r="A991" s="154"/>
      <c r="B991" s="156"/>
      <c r="E991" s="157"/>
    </row>
    <row r="992" spans="1:5" x14ac:dyDescent="0.35">
      <c r="A992" s="154"/>
      <c r="B992" s="156"/>
      <c r="E992" s="157"/>
    </row>
    <row r="993" spans="1:5" x14ac:dyDescent="0.35">
      <c r="A993" s="154"/>
      <c r="B993" s="156"/>
      <c r="E993" s="157"/>
    </row>
    <row r="994" spans="1:5" x14ac:dyDescent="0.35">
      <c r="A994" s="154"/>
      <c r="B994" s="156"/>
      <c r="E994" s="157"/>
    </row>
    <row r="995" spans="1:5" x14ac:dyDescent="0.35">
      <c r="A995" s="154"/>
      <c r="B995" s="156"/>
      <c r="E995" s="157"/>
    </row>
    <row r="996" spans="1:5" x14ac:dyDescent="0.35">
      <c r="A996" s="154"/>
      <c r="B996" s="156"/>
      <c r="E996" s="157"/>
    </row>
    <row r="997" spans="1:5" x14ac:dyDescent="0.35">
      <c r="A997" s="154"/>
      <c r="B997" s="156"/>
      <c r="E997" s="157"/>
    </row>
    <row r="998" spans="1:5" x14ac:dyDescent="0.35">
      <c r="A998" s="154"/>
      <c r="B998" s="156"/>
      <c r="E998" s="157"/>
    </row>
    <row r="999" spans="1:5" x14ac:dyDescent="0.35">
      <c r="A999" s="154"/>
      <c r="B999" s="156"/>
      <c r="E999" s="157"/>
    </row>
    <row r="1000" spans="1:5" x14ac:dyDescent="0.35">
      <c r="A1000" s="154"/>
      <c r="B1000" s="156"/>
      <c r="E1000" s="157"/>
    </row>
  </sheetData>
  <conditionalFormatting sqref="D2:D69">
    <cfRule type="cellIs" dxfId="2" priority="1" operator="greaterThanOrEqual">
      <formula>0</formula>
    </cfRule>
    <cfRule type="cellIs" dxfId="1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K44" sqref="K44"/>
    </sheetView>
  </sheetViews>
  <sheetFormatPr defaultColWidth="7.75" defaultRowHeight="14.5" x14ac:dyDescent="0.35"/>
  <cols>
    <col min="1" max="1" width="37.08203125" style="177" customWidth="1"/>
    <col min="2" max="2" width="10.5" style="178" customWidth="1"/>
    <col min="3" max="3" width="10.5" style="179" customWidth="1"/>
    <col min="4" max="16384" width="7.75" style="177"/>
  </cols>
  <sheetData>
    <row r="1" spans="1:11" ht="15" thickBot="1" x14ac:dyDescent="0.4">
      <c r="A1" s="196" t="s">
        <v>163</v>
      </c>
      <c r="B1" s="201">
        <v>42825</v>
      </c>
      <c r="C1" s="206" t="s">
        <v>28</v>
      </c>
    </row>
    <row r="2" spans="1:11" ht="16.399999999999999" customHeight="1" thickBot="1" x14ac:dyDescent="0.4">
      <c r="A2" s="199" t="s">
        <v>198</v>
      </c>
      <c r="B2" s="200"/>
      <c r="C2" s="207"/>
    </row>
    <row r="3" spans="1:11" x14ac:dyDescent="0.35">
      <c r="A3" s="197" t="s">
        <v>166</v>
      </c>
      <c r="B3" s="202">
        <v>963</v>
      </c>
      <c r="C3" s="208"/>
    </row>
    <row r="4" spans="1:11" x14ac:dyDescent="0.35">
      <c r="A4" s="198" t="s">
        <v>168</v>
      </c>
      <c r="B4" s="203">
        <v>567</v>
      </c>
      <c r="C4" s="208"/>
    </row>
    <row r="5" spans="1:11" x14ac:dyDescent="0.35">
      <c r="A5" s="198" t="s">
        <v>169</v>
      </c>
      <c r="B5" s="203">
        <v>306</v>
      </c>
      <c r="C5" s="208"/>
    </row>
    <row r="6" spans="1:11" x14ac:dyDescent="0.35">
      <c r="A6" s="198" t="s">
        <v>170</v>
      </c>
      <c r="B6" s="203">
        <v>13</v>
      </c>
      <c r="C6" s="208"/>
    </row>
    <row r="7" spans="1:11" x14ac:dyDescent="0.35">
      <c r="A7" s="198" t="s">
        <v>171</v>
      </c>
      <c r="B7" s="203">
        <v>6</v>
      </c>
      <c r="C7" s="208"/>
    </row>
    <row r="8" spans="1:11" x14ac:dyDescent="0.35">
      <c r="A8" s="198" t="s">
        <v>172</v>
      </c>
      <c r="B8" s="203">
        <v>1</v>
      </c>
      <c r="C8" s="208"/>
    </row>
    <row r="9" spans="1:11" x14ac:dyDescent="0.35">
      <c r="A9" s="198" t="s">
        <v>173</v>
      </c>
      <c r="B9" s="203">
        <v>33</v>
      </c>
      <c r="C9" s="208"/>
    </row>
    <row r="10" spans="1:11" ht="15" thickBot="1" x14ac:dyDescent="0.4">
      <c r="A10" s="204" t="s">
        <v>174</v>
      </c>
      <c r="B10" s="205">
        <v>8</v>
      </c>
      <c r="C10" s="208"/>
    </row>
    <row r="11" spans="1:11" x14ac:dyDescent="0.35">
      <c r="A11" s="268" t="s">
        <v>201</v>
      </c>
      <c r="B11" s="269"/>
      <c r="C11" s="270"/>
    </row>
    <row r="12" spans="1:11" ht="15" thickBot="1" x14ac:dyDescent="0.4">
      <c r="A12" s="209" t="s">
        <v>0</v>
      </c>
      <c r="B12" s="210" t="s">
        <v>199</v>
      </c>
      <c r="C12" s="211" t="s">
        <v>200</v>
      </c>
    </row>
    <row r="13" spans="1:11" x14ac:dyDescent="0.35">
      <c r="A13" s="213" t="s">
        <v>90</v>
      </c>
      <c r="B13" s="219">
        <v>671</v>
      </c>
      <c r="C13" s="241">
        <f>0.9*B3</f>
        <v>866.7</v>
      </c>
    </row>
    <row r="14" spans="1:11" x14ac:dyDescent="0.35">
      <c r="A14" s="214" t="s">
        <v>91</v>
      </c>
      <c r="B14" s="220">
        <v>49</v>
      </c>
      <c r="C14" s="242">
        <v>55</v>
      </c>
    </row>
    <row r="15" spans="1:11" ht="16.5" x14ac:dyDescent="0.35">
      <c r="A15" s="214" t="s">
        <v>92</v>
      </c>
      <c r="B15" s="212">
        <v>2</v>
      </c>
      <c r="C15" s="242">
        <v>0</v>
      </c>
      <c r="E15" s="180"/>
      <c r="F15" s="181"/>
      <c r="G15" s="181"/>
      <c r="H15" s="181"/>
      <c r="I15" s="181"/>
      <c r="J15" s="181"/>
      <c r="K15" s="181"/>
    </row>
    <row r="16" spans="1:11" ht="16.5" x14ac:dyDescent="0.35">
      <c r="A16" s="214" t="s">
        <v>93</v>
      </c>
      <c r="B16" s="265" t="s">
        <v>202</v>
      </c>
      <c r="C16" s="266"/>
      <c r="E16" s="180"/>
      <c r="F16" s="181"/>
      <c r="G16" s="181"/>
      <c r="H16" s="181"/>
      <c r="I16" s="181"/>
      <c r="J16" s="181"/>
      <c r="K16" s="181"/>
    </row>
    <row r="17" spans="1:11" ht="16.5" x14ac:dyDescent="0.35">
      <c r="A17" s="214" t="s">
        <v>94</v>
      </c>
      <c r="B17" s="265" t="s">
        <v>202</v>
      </c>
      <c r="C17" s="266"/>
      <c r="E17" s="180"/>
      <c r="F17" s="181"/>
      <c r="G17" s="181"/>
      <c r="H17" s="181"/>
      <c r="I17" s="181"/>
      <c r="J17" s="181"/>
      <c r="K17" s="181"/>
    </row>
    <row r="18" spans="1:11" ht="16.5" x14ac:dyDescent="0.35">
      <c r="A18" s="214" t="s">
        <v>95</v>
      </c>
      <c r="B18" s="212">
        <v>36</v>
      </c>
      <c r="C18" s="242">
        <v>0</v>
      </c>
      <c r="E18" s="180"/>
      <c r="F18" s="181"/>
      <c r="G18" s="181"/>
      <c r="H18" s="181"/>
      <c r="I18" s="181"/>
      <c r="J18" s="181"/>
      <c r="K18" s="181"/>
    </row>
    <row r="19" spans="1:11" ht="16.5" x14ac:dyDescent="0.35">
      <c r="A19" s="214" t="s">
        <v>96</v>
      </c>
      <c r="B19" s="265" t="s">
        <v>202</v>
      </c>
      <c r="C19" s="266"/>
      <c r="E19" s="180"/>
      <c r="F19" s="181"/>
      <c r="G19" s="181"/>
      <c r="H19" s="181"/>
      <c r="I19" s="181"/>
      <c r="J19" s="181"/>
      <c r="K19" s="181"/>
    </row>
    <row r="20" spans="1:11" ht="16.5" x14ac:dyDescent="0.35">
      <c r="A20" s="214" t="s">
        <v>97</v>
      </c>
      <c r="B20" s="265" t="s">
        <v>202</v>
      </c>
      <c r="C20" s="266"/>
      <c r="E20" s="180"/>
      <c r="F20" s="181"/>
      <c r="G20" s="181"/>
      <c r="H20" s="181"/>
      <c r="I20" s="181"/>
      <c r="J20" s="181"/>
      <c r="K20" s="181"/>
    </row>
    <row r="21" spans="1:11" ht="16.5" x14ac:dyDescent="0.35">
      <c r="A21" s="214" t="s">
        <v>98</v>
      </c>
      <c r="B21" s="265" t="s">
        <v>202</v>
      </c>
      <c r="C21" s="266"/>
      <c r="E21" s="180"/>
      <c r="F21" s="181"/>
      <c r="G21" s="181"/>
      <c r="H21" s="181"/>
      <c r="I21" s="181"/>
      <c r="J21" s="181"/>
      <c r="K21" s="181"/>
    </row>
    <row r="22" spans="1:11" ht="16.5" x14ac:dyDescent="0.35">
      <c r="A22" s="214" t="s">
        <v>99</v>
      </c>
      <c r="B22" s="265" t="s">
        <v>202</v>
      </c>
      <c r="C22" s="266"/>
      <c r="E22" s="180"/>
      <c r="F22" s="181"/>
      <c r="G22" s="181"/>
      <c r="H22" s="181"/>
      <c r="I22" s="181"/>
      <c r="J22" s="181"/>
      <c r="K22" s="181"/>
    </row>
    <row r="23" spans="1:11" ht="16.5" x14ac:dyDescent="0.35">
      <c r="A23" s="214" t="s">
        <v>100</v>
      </c>
      <c r="B23" s="265" t="s">
        <v>202</v>
      </c>
      <c r="C23" s="266"/>
      <c r="E23" s="180"/>
      <c r="F23" s="181"/>
      <c r="G23" s="181"/>
      <c r="H23" s="181"/>
      <c r="I23" s="181"/>
      <c r="J23" s="181"/>
      <c r="K23" s="181"/>
    </row>
    <row r="24" spans="1:11" ht="16.5" x14ac:dyDescent="0.35">
      <c r="A24" s="214" t="s">
        <v>101</v>
      </c>
      <c r="B24" s="212">
        <v>11</v>
      </c>
      <c r="C24" s="242">
        <f>1.25*B24</f>
        <v>13.75</v>
      </c>
      <c r="E24" s="180"/>
      <c r="F24" s="181"/>
      <c r="G24" s="181"/>
      <c r="H24" s="181"/>
      <c r="I24" s="181"/>
      <c r="J24" s="181"/>
      <c r="K24" s="181"/>
    </row>
    <row r="25" spans="1:11" ht="16.5" x14ac:dyDescent="0.35">
      <c r="A25" s="214" t="s">
        <v>102</v>
      </c>
      <c r="B25" s="265" t="s">
        <v>202</v>
      </c>
      <c r="C25" s="266"/>
      <c r="E25" s="180"/>
      <c r="F25" s="181"/>
      <c r="G25" s="181"/>
      <c r="H25" s="181"/>
      <c r="I25" s="181"/>
      <c r="J25" s="181"/>
      <c r="K25" s="181"/>
    </row>
    <row r="26" spans="1:11" ht="16.5" x14ac:dyDescent="0.35">
      <c r="A26" s="214" t="s">
        <v>103</v>
      </c>
      <c r="B26" s="265" t="s">
        <v>202</v>
      </c>
      <c r="C26" s="266"/>
      <c r="E26" s="180"/>
      <c r="F26" s="181"/>
      <c r="G26" s="181"/>
      <c r="H26" s="181"/>
      <c r="I26" s="181"/>
      <c r="J26" s="181"/>
      <c r="K26" s="181"/>
    </row>
    <row r="27" spans="1:11" ht="16.5" x14ac:dyDescent="0.35">
      <c r="A27" s="214" t="s">
        <v>104</v>
      </c>
      <c r="B27" s="265" t="s">
        <v>202</v>
      </c>
      <c r="C27" s="266"/>
      <c r="E27" s="180"/>
      <c r="F27" s="181"/>
      <c r="G27" s="181"/>
      <c r="H27" s="181"/>
      <c r="I27" s="181"/>
      <c r="J27" s="181"/>
      <c r="K27" s="181"/>
    </row>
    <row r="28" spans="1:11" ht="16.5" x14ac:dyDescent="0.35">
      <c r="A28" s="214" t="s">
        <v>105</v>
      </c>
      <c r="B28" s="265" t="s">
        <v>202</v>
      </c>
      <c r="C28" s="266"/>
      <c r="E28" s="180"/>
      <c r="F28" s="181"/>
      <c r="G28" s="181"/>
      <c r="H28" s="181"/>
      <c r="I28" s="181"/>
      <c r="J28" s="181"/>
      <c r="K28" s="181"/>
    </row>
    <row r="29" spans="1:11" ht="16.5" x14ac:dyDescent="0.35">
      <c r="A29" s="214" t="s">
        <v>106</v>
      </c>
      <c r="B29" s="265" t="s">
        <v>202</v>
      </c>
      <c r="C29" s="266"/>
      <c r="E29" s="180"/>
      <c r="F29" s="181"/>
      <c r="G29" s="181"/>
      <c r="H29" s="181"/>
      <c r="I29" s="181"/>
      <c r="J29" s="181"/>
      <c r="K29" s="181"/>
    </row>
    <row r="30" spans="1:11" ht="16.5" x14ac:dyDescent="0.35">
      <c r="A30" s="214" t="s">
        <v>107</v>
      </c>
      <c r="B30" s="265" t="s">
        <v>202</v>
      </c>
      <c r="C30" s="266"/>
      <c r="E30" s="180"/>
      <c r="F30" s="181"/>
      <c r="G30" s="181"/>
      <c r="H30" s="181"/>
      <c r="I30" s="181"/>
      <c r="J30" s="181"/>
      <c r="K30" s="181"/>
    </row>
    <row r="31" spans="1:11" ht="16.5" x14ac:dyDescent="0.35">
      <c r="A31" s="214" t="s">
        <v>108</v>
      </c>
      <c r="B31" s="265" t="s">
        <v>202</v>
      </c>
      <c r="C31" s="266"/>
      <c r="E31" s="180"/>
      <c r="F31" s="181"/>
      <c r="G31" s="181"/>
      <c r="H31" s="181"/>
      <c r="I31" s="181"/>
      <c r="J31" s="181"/>
      <c r="K31" s="181"/>
    </row>
    <row r="32" spans="1:11" ht="16.5" x14ac:dyDescent="0.35">
      <c r="A32" s="214" t="s">
        <v>109</v>
      </c>
      <c r="B32" s="265" t="s">
        <v>202</v>
      </c>
      <c r="C32" s="266"/>
      <c r="E32" s="180"/>
      <c r="F32" s="181"/>
      <c r="G32" s="181"/>
      <c r="H32" s="181"/>
      <c r="I32" s="181"/>
      <c r="J32" s="181"/>
      <c r="K32" s="181"/>
    </row>
    <row r="33" spans="1:11" ht="16.5" x14ac:dyDescent="0.35">
      <c r="A33" s="214" t="s">
        <v>110</v>
      </c>
      <c r="B33" s="265" t="s">
        <v>202</v>
      </c>
      <c r="C33" s="266"/>
      <c r="E33" s="180"/>
      <c r="F33" s="181"/>
      <c r="G33" s="181"/>
      <c r="H33" s="181"/>
      <c r="I33" s="181"/>
      <c r="J33" s="181"/>
      <c r="K33" s="181"/>
    </row>
    <row r="34" spans="1:11" ht="16.5" x14ac:dyDescent="0.35">
      <c r="A34" s="214" t="s">
        <v>111</v>
      </c>
      <c r="B34" s="265" t="s">
        <v>202</v>
      </c>
      <c r="C34" s="266"/>
      <c r="E34" s="180"/>
      <c r="F34" s="181"/>
      <c r="G34" s="181"/>
      <c r="H34" s="181"/>
      <c r="I34" s="181"/>
      <c r="J34" s="181"/>
      <c r="K34" s="181"/>
    </row>
    <row r="35" spans="1:11" ht="16.5" x14ac:dyDescent="0.35">
      <c r="A35" s="214" t="s">
        <v>112</v>
      </c>
      <c r="B35" s="212">
        <v>21</v>
      </c>
      <c r="C35" s="242">
        <f>0.65*Goals!B26</f>
        <v>31.85</v>
      </c>
      <c r="E35" s="180"/>
      <c r="F35" s="181"/>
      <c r="G35" s="181"/>
      <c r="H35" s="181"/>
      <c r="I35" s="181"/>
      <c r="J35" s="181"/>
      <c r="K35" s="181"/>
    </row>
    <row r="36" spans="1:11" ht="16.5" x14ac:dyDescent="0.35">
      <c r="A36" s="214" t="s">
        <v>113</v>
      </c>
      <c r="B36" s="265" t="s">
        <v>202</v>
      </c>
      <c r="C36" s="266"/>
      <c r="E36" s="180"/>
      <c r="F36" s="181"/>
      <c r="G36" s="181"/>
      <c r="H36" s="181"/>
      <c r="I36" s="181"/>
      <c r="J36" s="181"/>
      <c r="K36" s="181"/>
    </row>
    <row r="37" spans="1:11" ht="16.5" x14ac:dyDescent="0.35">
      <c r="A37" s="214" t="s">
        <v>114</v>
      </c>
      <c r="B37" s="265" t="s">
        <v>202</v>
      </c>
      <c r="C37" s="266"/>
      <c r="E37" s="180"/>
      <c r="F37" s="181"/>
      <c r="G37" s="181"/>
      <c r="H37" s="181"/>
      <c r="I37" s="181"/>
      <c r="J37" s="181"/>
      <c r="K37" s="181"/>
    </row>
    <row r="38" spans="1:11" ht="16.5" x14ac:dyDescent="0.35">
      <c r="A38" s="214" t="s">
        <v>115</v>
      </c>
      <c r="B38" s="265" t="s">
        <v>202</v>
      </c>
      <c r="C38" s="266"/>
      <c r="E38" s="180"/>
      <c r="F38" s="181"/>
      <c r="G38" s="181"/>
      <c r="H38" s="181"/>
      <c r="I38" s="181"/>
      <c r="J38" s="181"/>
      <c r="K38" s="181"/>
    </row>
    <row r="39" spans="1:11" ht="16.5" x14ac:dyDescent="0.35">
      <c r="A39" s="214" t="s">
        <v>116</v>
      </c>
      <c r="B39" s="265" t="s">
        <v>202</v>
      </c>
      <c r="C39" s="266"/>
      <c r="E39" s="180"/>
      <c r="F39" s="181"/>
      <c r="G39" s="181"/>
      <c r="H39" s="181"/>
      <c r="I39" s="181"/>
      <c r="J39" s="181"/>
      <c r="K39" s="181"/>
    </row>
    <row r="40" spans="1:11" ht="16.5" x14ac:dyDescent="0.35">
      <c r="A40" s="214" t="s">
        <v>117</v>
      </c>
      <c r="B40" s="265" t="s">
        <v>202</v>
      </c>
      <c r="C40" s="266"/>
      <c r="E40" s="180"/>
      <c r="F40" s="181"/>
      <c r="G40" s="181"/>
      <c r="H40" s="181"/>
      <c r="I40" s="181"/>
      <c r="J40" s="181"/>
      <c r="K40" s="181"/>
    </row>
    <row r="41" spans="1:11" ht="16.5" x14ac:dyDescent="0.35">
      <c r="A41" s="214" t="s">
        <v>118</v>
      </c>
      <c r="B41" s="265" t="s">
        <v>202</v>
      </c>
      <c r="C41" s="266"/>
      <c r="E41" s="180"/>
      <c r="F41" s="181"/>
      <c r="G41" s="181"/>
      <c r="H41" s="181"/>
      <c r="I41" s="181"/>
      <c r="J41" s="181"/>
      <c r="K41" s="181"/>
    </row>
    <row r="42" spans="1:11" ht="16.5" x14ac:dyDescent="0.35">
      <c r="A42" s="214" t="s">
        <v>119</v>
      </c>
      <c r="B42" s="265" t="s">
        <v>202</v>
      </c>
      <c r="C42" s="266"/>
      <c r="E42" s="180"/>
      <c r="F42" s="181"/>
      <c r="G42" s="181"/>
      <c r="H42" s="181"/>
      <c r="I42" s="181"/>
      <c r="J42" s="181"/>
      <c r="K42" s="181"/>
    </row>
    <row r="43" spans="1:11" ht="16.5" x14ac:dyDescent="0.35">
      <c r="A43" s="214" t="s">
        <v>120</v>
      </c>
      <c r="B43" s="265" t="s">
        <v>202</v>
      </c>
      <c r="C43" s="266"/>
      <c r="E43" s="180"/>
      <c r="F43" s="181"/>
      <c r="G43" s="181"/>
      <c r="H43" s="181"/>
      <c r="I43" s="181"/>
      <c r="J43" s="181"/>
      <c r="K43" s="181"/>
    </row>
    <row r="44" spans="1:11" ht="16.5" x14ac:dyDescent="0.35">
      <c r="A44" s="214" t="s">
        <v>121</v>
      </c>
      <c r="B44" s="265" t="s">
        <v>202</v>
      </c>
      <c r="C44" s="266"/>
      <c r="E44" s="180"/>
      <c r="F44" s="181"/>
      <c r="G44" s="181"/>
      <c r="H44" s="181"/>
      <c r="I44" s="181"/>
      <c r="J44" s="181"/>
      <c r="K44" s="181"/>
    </row>
    <row r="45" spans="1:11" ht="16.5" x14ac:dyDescent="0.35">
      <c r="A45" s="214" t="s">
        <v>122</v>
      </c>
      <c r="B45" s="212">
        <v>17</v>
      </c>
      <c r="C45" s="242">
        <f>0.85*(AVERAGE(Goals!B5,Goals!B12))</f>
        <v>26.774999999999999</v>
      </c>
      <c r="E45" s="180"/>
      <c r="F45" s="181"/>
      <c r="G45" s="181"/>
      <c r="H45" s="181"/>
      <c r="I45" s="181"/>
      <c r="J45" s="181"/>
      <c r="K45" s="181"/>
    </row>
    <row r="46" spans="1:11" ht="16.5" x14ac:dyDescent="0.35">
      <c r="A46" s="214" t="s">
        <v>123</v>
      </c>
      <c r="B46" s="212">
        <v>24</v>
      </c>
      <c r="C46" s="242">
        <f>0.75*B45</f>
        <v>12.75</v>
      </c>
      <c r="E46" s="180"/>
      <c r="F46" s="181"/>
      <c r="G46" s="181"/>
      <c r="H46" s="181"/>
      <c r="I46" s="181"/>
      <c r="J46" s="181"/>
      <c r="K46" s="181"/>
    </row>
    <row r="47" spans="1:11" ht="16.5" x14ac:dyDescent="0.35">
      <c r="A47" s="214" t="s">
        <v>124</v>
      </c>
      <c r="B47" s="212">
        <v>71</v>
      </c>
      <c r="C47" s="242">
        <f>+B79</f>
        <v>76</v>
      </c>
      <c r="E47" s="180"/>
      <c r="F47" s="181"/>
      <c r="G47" s="181"/>
      <c r="H47" s="181"/>
      <c r="I47" s="181"/>
      <c r="J47" s="181"/>
      <c r="K47" s="181"/>
    </row>
    <row r="48" spans="1:11" ht="16.5" x14ac:dyDescent="0.35">
      <c r="A48" s="214" t="s">
        <v>125</v>
      </c>
      <c r="B48" s="265" t="s">
        <v>202</v>
      </c>
      <c r="C48" s="266"/>
      <c r="E48" s="180"/>
      <c r="F48" s="181"/>
      <c r="G48" s="181"/>
      <c r="H48" s="181"/>
      <c r="I48" s="181"/>
      <c r="J48" s="181"/>
      <c r="K48" s="181"/>
    </row>
    <row r="49" spans="1:11" ht="16.5" x14ac:dyDescent="0.35">
      <c r="A49" s="214" t="s">
        <v>126</v>
      </c>
      <c r="B49" s="212">
        <v>37</v>
      </c>
      <c r="C49" s="243">
        <f>(0.2*Goals!B26)+(0.2*Goals!B25)</f>
        <v>39.400000000000006</v>
      </c>
      <c r="E49" s="180"/>
      <c r="F49" s="181"/>
      <c r="G49" s="181"/>
      <c r="H49" s="181"/>
      <c r="I49" s="181"/>
      <c r="J49" s="181"/>
      <c r="K49" s="181"/>
    </row>
    <row r="50" spans="1:11" ht="16.5" customHeight="1" x14ac:dyDescent="0.35">
      <c r="A50" s="214" t="s">
        <v>127</v>
      </c>
      <c r="B50" s="212">
        <v>0</v>
      </c>
      <c r="C50" s="242">
        <v>0</v>
      </c>
      <c r="E50" s="267"/>
      <c r="F50" s="267"/>
      <c r="G50" s="267"/>
      <c r="H50" s="267"/>
      <c r="I50" s="267"/>
      <c r="J50" s="267"/>
      <c r="K50" s="267"/>
    </row>
    <row r="51" spans="1:11" ht="16.5" x14ac:dyDescent="0.35">
      <c r="A51" s="214" t="s">
        <v>128</v>
      </c>
      <c r="B51" s="212">
        <v>0</v>
      </c>
      <c r="C51" s="242">
        <v>0</v>
      </c>
      <c r="E51" s="180"/>
      <c r="F51" s="181"/>
      <c r="G51" s="181"/>
      <c r="H51" s="181"/>
      <c r="I51" s="181"/>
      <c r="J51" s="181"/>
      <c r="K51" s="181"/>
    </row>
    <row r="52" spans="1:11" ht="16.5" x14ac:dyDescent="0.35">
      <c r="A52" s="214" t="s">
        <v>129</v>
      </c>
      <c r="B52" s="212">
        <v>0</v>
      </c>
      <c r="C52" s="242">
        <v>0</v>
      </c>
      <c r="E52" s="180"/>
      <c r="F52" s="181"/>
      <c r="G52" s="181"/>
      <c r="H52" s="181"/>
      <c r="I52" s="181"/>
      <c r="J52" s="181"/>
      <c r="K52" s="181"/>
    </row>
    <row r="53" spans="1:11" ht="16.5" x14ac:dyDescent="0.35">
      <c r="A53" s="214" t="s">
        <v>130</v>
      </c>
      <c r="B53" s="212">
        <v>0</v>
      </c>
      <c r="C53" s="242">
        <v>0</v>
      </c>
      <c r="E53" s="180"/>
      <c r="F53" s="181"/>
      <c r="G53" s="181"/>
      <c r="H53" s="181"/>
      <c r="I53" s="181"/>
      <c r="J53" s="181"/>
      <c r="K53" s="181"/>
    </row>
    <row r="54" spans="1:11" ht="16.5" x14ac:dyDescent="0.35">
      <c r="A54" s="214" t="s">
        <v>131</v>
      </c>
      <c r="B54" s="212">
        <v>0</v>
      </c>
      <c r="C54" s="242">
        <v>0</v>
      </c>
      <c r="E54" s="180"/>
      <c r="F54" s="181"/>
      <c r="G54" s="181"/>
      <c r="H54" s="181"/>
      <c r="I54" s="181"/>
      <c r="J54" s="181"/>
      <c r="K54" s="181"/>
    </row>
    <row r="55" spans="1:11" ht="16.5" x14ac:dyDescent="0.35">
      <c r="A55" s="214" t="s">
        <v>132</v>
      </c>
      <c r="B55" s="212">
        <v>17</v>
      </c>
      <c r="C55" s="242">
        <f>0.65*B55</f>
        <v>11.05</v>
      </c>
      <c r="E55" s="180"/>
      <c r="F55" s="181"/>
      <c r="G55" s="181"/>
      <c r="H55" s="181"/>
      <c r="I55" s="181"/>
      <c r="J55" s="181"/>
      <c r="K55" s="181"/>
    </row>
    <row r="56" spans="1:11" ht="16.5" x14ac:dyDescent="0.35">
      <c r="A56" s="214" t="s">
        <v>133</v>
      </c>
      <c r="B56" s="212">
        <v>0</v>
      </c>
      <c r="C56" s="242">
        <v>0</v>
      </c>
      <c r="E56" s="180"/>
      <c r="F56" s="181"/>
      <c r="G56" s="181"/>
      <c r="H56" s="181"/>
      <c r="I56" s="181"/>
      <c r="J56" s="181"/>
      <c r="K56" s="181"/>
    </row>
    <row r="57" spans="1:11" ht="16.5" x14ac:dyDescent="0.35">
      <c r="A57" s="214" t="s">
        <v>134</v>
      </c>
      <c r="B57" s="212">
        <v>16</v>
      </c>
      <c r="C57" s="242">
        <f>+B7</f>
        <v>6</v>
      </c>
      <c r="E57" s="180"/>
      <c r="F57" s="181"/>
      <c r="G57" s="181"/>
      <c r="H57" s="181"/>
      <c r="I57" s="181"/>
      <c r="J57" s="181"/>
      <c r="K57" s="181"/>
    </row>
    <row r="58" spans="1:11" ht="16.5" x14ac:dyDescent="0.35">
      <c r="A58" s="214" t="s">
        <v>135</v>
      </c>
      <c r="B58" s="212">
        <v>2</v>
      </c>
      <c r="C58" s="242">
        <f>+B8</f>
        <v>1</v>
      </c>
      <c r="E58" s="180"/>
      <c r="F58" s="181"/>
      <c r="G58" s="181"/>
      <c r="H58" s="181"/>
      <c r="I58" s="181"/>
      <c r="J58" s="181"/>
      <c r="K58" s="181"/>
    </row>
    <row r="59" spans="1:11" ht="16.5" x14ac:dyDescent="0.35">
      <c r="A59" s="214" t="s">
        <v>136</v>
      </c>
      <c r="B59" s="212">
        <v>11</v>
      </c>
      <c r="C59" s="242">
        <f>0.65*B55</f>
        <v>11.05</v>
      </c>
      <c r="E59" s="180"/>
      <c r="F59" s="181"/>
      <c r="G59" s="181"/>
      <c r="H59" s="181"/>
      <c r="I59" s="181"/>
      <c r="J59" s="181"/>
      <c r="K59" s="181"/>
    </row>
    <row r="60" spans="1:11" ht="16.5" x14ac:dyDescent="0.35">
      <c r="A60" s="214" t="s">
        <v>137</v>
      </c>
      <c r="B60" s="212">
        <v>0</v>
      </c>
      <c r="C60" s="242">
        <v>0</v>
      </c>
      <c r="E60" s="180"/>
      <c r="F60" s="181"/>
      <c r="G60" s="181"/>
      <c r="H60" s="181"/>
      <c r="I60" s="181"/>
      <c r="J60" s="181"/>
      <c r="K60" s="181"/>
    </row>
    <row r="61" spans="1:11" ht="16.5" x14ac:dyDescent="0.35">
      <c r="A61" s="214" t="s">
        <v>138</v>
      </c>
      <c r="B61" s="212">
        <v>1</v>
      </c>
      <c r="C61" s="242">
        <f>+B8</f>
        <v>1</v>
      </c>
      <c r="E61" s="180"/>
      <c r="F61" s="181"/>
      <c r="G61" s="181"/>
      <c r="H61" s="181"/>
      <c r="I61" s="181"/>
      <c r="J61" s="181"/>
      <c r="K61" s="181"/>
    </row>
    <row r="62" spans="1:11" ht="16.5" x14ac:dyDescent="0.35">
      <c r="A62" s="214" t="s">
        <v>139</v>
      </c>
      <c r="B62" s="212">
        <v>2</v>
      </c>
      <c r="C62" s="242">
        <f>4*B8</f>
        <v>4</v>
      </c>
      <c r="E62" s="180"/>
      <c r="F62" s="181"/>
      <c r="G62" s="181"/>
      <c r="H62" s="181"/>
      <c r="I62" s="181"/>
      <c r="J62" s="181"/>
      <c r="K62" s="181"/>
    </row>
    <row r="63" spans="1:11" ht="16.5" x14ac:dyDescent="0.35">
      <c r="A63" s="214" t="s">
        <v>140</v>
      </c>
      <c r="B63" s="212">
        <v>26</v>
      </c>
      <c r="C63" s="242">
        <f>2*B6</f>
        <v>26</v>
      </c>
      <c r="E63" s="180"/>
      <c r="F63" s="181"/>
      <c r="G63" s="181"/>
      <c r="H63" s="181"/>
      <c r="I63" s="181"/>
      <c r="J63" s="181"/>
      <c r="K63" s="181"/>
    </row>
    <row r="64" spans="1:11" ht="16.5" x14ac:dyDescent="0.35">
      <c r="A64" s="214" t="s">
        <v>141</v>
      </c>
      <c r="B64" s="212">
        <v>0</v>
      </c>
      <c r="C64" s="242">
        <v>0</v>
      </c>
      <c r="E64" s="180"/>
      <c r="F64" s="181"/>
      <c r="G64" s="181"/>
      <c r="H64" s="181"/>
      <c r="I64" s="181"/>
      <c r="J64" s="181"/>
      <c r="K64" s="181"/>
    </row>
    <row r="65" spans="1:11" ht="16.5" x14ac:dyDescent="0.35">
      <c r="A65" s="214" t="s">
        <v>142</v>
      </c>
      <c r="B65" s="212">
        <v>25</v>
      </c>
      <c r="C65" s="242">
        <f>2*B7</f>
        <v>12</v>
      </c>
      <c r="E65" s="180"/>
      <c r="F65" s="181"/>
      <c r="G65" s="181"/>
      <c r="H65" s="181"/>
      <c r="I65" s="181"/>
      <c r="J65" s="181"/>
      <c r="K65" s="181"/>
    </row>
    <row r="66" spans="1:11" ht="16.5" x14ac:dyDescent="0.35">
      <c r="A66" s="214" t="s">
        <v>143</v>
      </c>
      <c r="B66" s="212">
        <v>2</v>
      </c>
      <c r="C66" s="242">
        <f>2*B8</f>
        <v>2</v>
      </c>
      <c r="E66" s="180"/>
      <c r="F66" s="181"/>
      <c r="G66" s="181"/>
      <c r="H66" s="181"/>
      <c r="I66" s="181"/>
      <c r="J66" s="181"/>
      <c r="K66" s="181"/>
    </row>
    <row r="67" spans="1:11" ht="16.5" x14ac:dyDescent="0.35">
      <c r="A67" s="214" t="s">
        <v>144</v>
      </c>
      <c r="B67" s="212">
        <v>2</v>
      </c>
      <c r="C67" s="242">
        <f>2*B8</f>
        <v>2</v>
      </c>
      <c r="E67" s="180"/>
      <c r="F67" s="181"/>
      <c r="G67" s="181"/>
      <c r="H67" s="181"/>
      <c r="I67" s="181"/>
      <c r="J67" s="181"/>
      <c r="K67" s="181"/>
    </row>
    <row r="68" spans="1:11" ht="16.5" x14ac:dyDescent="0.35">
      <c r="A68" s="214" t="s">
        <v>145</v>
      </c>
      <c r="B68" s="212">
        <v>43</v>
      </c>
      <c r="C68" s="242">
        <f>0.6*B79</f>
        <v>45.6</v>
      </c>
      <c r="E68" s="180"/>
      <c r="F68" s="181"/>
      <c r="G68" s="181"/>
      <c r="H68" s="181"/>
      <c r="I68" s="181"/>
      <c r="J68" s="181"/>
      <c r="K68" s="181"/>
    </row>
    <row r="69" spans="1:11" ht="16.5" x14ac:dyDescent="0.35">
      <c r="A69" s="214" t="s">
        <v>146</v>
      </c>
      <c r="B69" s="212">
        <v>40</v>
      </c>
      <c r="C69" s="242">
        <f>0.6*B80</f>
        <v>40.799999999999997</v>
      </c>
      <c r="E69" s="180"/>
      <c r="F69" s="181"/>
      <c r="G69" s="181"/>
      <c r="H69" s="181"/>
      <c r="I69" s="181"/>
      <c r="J69" s="181"/>
      <c r="K69" s="181"/>
    </row>
    <row r="70" spans="1:11" ht="16.5" x14ac:dyDescent="0.35">
      <c r="A70" s="214" t="s">
        <v>147</v>
      </c>
      <c r="B70" s="212">
        <v>17</v>
      </c>
      <c r="C70" s="242">
        <f>+B6</f>
        <v>13</v>
      </c>
      <c r="E70" s="180"/>
      <c r="F70" s="181"/>
      <c r="G70" s="181"/>
      <c r="H70" s="181"/>
      <c r="I70" s="181"/>
      <c r="J70" s="181"/>
      <c r="K70" s="181"/>
    </row>
    <row r="71" spans="1:11" ht="16.5" x14ac:dyDescent="0.35">
      <c r="A71" s="214" t="s">
        <v>148</v>
      </c>
      <c r="B71" s="212">
        <v>16</v>
      </c>
      <c r="C71" s="242">
        <f>+B7</f>
        <v>6</v>
      </c>
      <c r="E71" s="180"/>
      <c r="F71" s="181"/>
      <c r="G71" s="181"/>
      <c r="H71" s="181"/>
      <c r="I71" s="181"/>
      <c r="J71" s="181"/>
      <c r="K71" s="181"/>
    </row>
    <row r="72" spans="1:11" ht="16.5" x14ac:dyDescent="0.35">
      <c r="A72" s="214" t="s">
        <v>149</v>
      </c>
      <c r="B72" s="212">
        <v>9</v>
      </c>
      <c r="C72" s="242">
        <f>0.65*B70</f>
        <v>11.05</v>
      </c>
      <c r="E72" s="180"/>
      <c r="F72" s="181"/>
      <c r="G72" s="181"/>
      <c r="H72" s="181"/>
      <c r="I72" s="181"/>
      <c r="J72" s="181"/>
      <c r="K72" s="181"/>
    </row>
    <row r="73" spans="1:11" ht="16.5" x14ac:dyDescent="0.35">
      <c r="A73" s="214" t="s">
        <v>150</v>
      </c>
      <c r="B73" s="212">
        <v>44</v>
      </c>
      <c r="C73" s="242">
        <f>0.5*B79</f>
        <v>38</v>
      </c>
      <c r="E73" s="180"/>
      <c r="F73" s="181"/>
      <c r="G73" s="181"/>
      <c r="H73" s="181"/>
      <c r="I73" s="181"/>
      <c r="J73" s="181"/>
      <c r="K73" s="181"/>
    </row>
    <row r="74" spans="1:11" ht="16.5" x14ac:dyDescent="0.35">
      <c r="A74" s="214" t="s">
        <v>151</v>
      </c>
      <c r="B74" s="212">
        <v>64</v>
      </c>
      <c r="C74" s="242">
        <f>0.85*B79</f>
        <v>64.599999999999994</v>
      </c>
      <c r="E74" s="180"/>
      <c r="F74" s="181"/>
      <c r="G74" s="181"/>
      <c r="H74" s="181"/>
      <c r="I74" s="181"/>
      <c r="J74" s="181"/>
      <c r="K74" s="181"/>
    </row>
    <row r="75" spans="1:11" ht="16.5" x14ac:dyDescent="0.35">
      <c r="A75" s="214" t="s">
        <v>152</v>
      </c>
      <c r="B75" s="212">
        <v>0</v>
      </c>
      <c r="C75" s="242">
        <v>0</v>
      </c>
      <c r="E75" s="180"/>
      <c r="F75" s="181"/>
      <c r="G75" s="181"/>
      <c r="H75" s="181"/>
      <c r="I75" s="181"/>
      <c r="J75" s="181"/>
      <c r="K75" s="181"/>
    </row>
    <row r="76" spans="1:11" ht="16.5" x14ac:dyDescent="0.35">
      <c r="A76" s="214" t="s">
        <v>153</v>
      </c>
      <c r="B76" s="212">
        <v>1</v>
      </c>
      <c r="C76" s="242">
        <f>2*B8</f>
        <v>2</v>
      </c>
      <c r="E76" s="180"/>
      <c r="F76" s="181"/>
      <c r="G76" s="181"/>
      <c r="H76" s="181"/>
      <c r="I76" s="181"/>
      <c r="J76" s="181"/>
      <c r="K76" s="181"/>
    </row>
    <row r="77" spans="1:11" ht="16.5" x14ac:dyDescent="0.35">
      <c r="A77" s="214" t="s">
        <v>154</v>
      </c>
      <c r="B77" s="212">
        <v>6</v>
      </c>
      <c r="C77" s="242">
        <f>2*B8</f>
        <v>2</v>
      </c>
      <c r="E77" s="180"/>
      <c r="F77" s="181"/>
      <c r="G77" s="181"/>
      <c r="H77" s="181"/>
      <c r="I77" s="181"/>
      <c r="J77" s="181"/>
      <c r="K77" s="181"/>
    </row>
    <row r="78" spans="1:11" ht="16.5" x14ac:dyDescent="0.35">
      <c r="A78" s="214" t="s">
        <v>155</v>
      </c>
      <c r="B78" s="212">
        <v>5</v>
      </c>
      <c r="C78" s="242">
        <f>2*B8</f>
        <v>2</v>
      </c>
      <c r="E78" s="180"/>
      <c r="F78" s="181"/>
      <c r="G78" s="181"/>
      <c r="H78" s="181"/>
      <c r="I78" s="181"/>
      <c r="J78" s="181"/>
      <c r="K78" s="181"/>
    </row>
    <row r="79" spans="1:11" ht="16.5" x14ac:dyDescent="0.35">
      <c r="A79" s="214" t="s">
        <v>156</v>
      </c>
      <c r="B79" s="212">
        <v>76</v>
      </c>
      <c r="C79" s="242">
        <f>1.2*B79</f>
        <v>91.2</v>
      </c>
      <c r="E79" s="180"/>
      <c r="F79" s="181"/>
      <c r="G79" s="181"/>
      <c r="H79" s="181"/>
      <c r="I79" s="181"/>
      <c r="J79" s="181"/>
      <c r="K79" s="181"/>
    </row>
    <row r="80" spans="1:11" ht="16.5" x14ac:dyDescent="0.35">
      <c r="A80" s="214" t="s">
        <v>157</v>
      </c>
      <c r="B80" s="212">
        <v>68</v>
      </c>
      <c r="C80" s="242">
        <f>1.2*B80</f>
        <v>81.599999999999994</v>
      </c>
      <c r="E80" s="180"/>
      <c r="F80" s="181"/>
      <c r="G80" s="181"/>
      <c r="H80" s="181"/>
      <c r="I80" s="181"/>
      <c r="J80" s="181"/>
      <c r="K80" s="181"/>
    </row>
    <row r="81" spans="1:11" ht="16.5" x14ac:dyDescent="0.35">
      <c r="A81" s="214" t="s">
        <v>158</v>
      </c>
      <c r="B81" s="212">
        <v>0</v>
      </c>
      <c r="C81" s="242">
        <v>0</v>
      </c>
      <c r="E81" s="180"/>
      <c r="F81" s="181"/>
      <c r="G81" s="181"/>
      <c r="H81" s="181"/>
      <c r="I81" s="181"/>
      <c r="J81" s="181"/>
      <c r="K81" s="181"/>
    </row>
    <row r="82" spans="1:11" ht="16.5" x14ac:dyDescent="0.35">
      <c r="A82" s="214" t="s">
        <v>159</v>
      </c>
      <c r="B82" s="212">
        <v>0</v>
      </c>
      <c r="C82" s="242">
        <v>0</v>
      </c>
      <c r="E82" s="180"/>
      <c r="F82" s="181"/>
      <c r="G82" s="181"/>
      <c r="H82" s="181"/>
      <c r="I82" s="181"/>
      <c r="J82" s="181"/>
      <c r="K82" s="181"/>
    </row>
    <row r="83" spans="1:11" ht="17" thickBot="1" x14ac:dyDescent="0.4">
      <c r="A83" s="215" t="s">
        <v>160</v>
      </c>
      <c r="B83" s="216">
        <v>0</v>
      </c>
      <c r="C83" s="244">
        <v>0</v>
      </c>
      <c r="E83" s="180"/>
      <c r="F83" s="181"/>
      <c r="G83" s="181"/>
      <c r="H83" s="181"/>
      <c r="I83" s="181"/>
      <c r="J83" s="181"/>
      <c r="K83" s="181"/>
    </row>
    <row r="84" spans="1:11" ht="16.5" x14ac:dyDescent="0.35">
      <c r="E84" s="180"/>
      <c r="F84" s="181"/>
      <c r="G84" s="181"/>
      <c r="H84" s="181"/>
      <c r="I84" s="181"/>
      <c r="J84" s="181"/>
      <c r="K84" s="181"/>
    </row>
  </sheetData>
  <mergeCells count="29">
    <mergeCell ref="E50:K50"/>
    <mergeCell ref="A11:C11"/>
    <mergeCell ref="B16:C16"/>
    <mergeCell ref="B17:C17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C36"/>
    <mergeCell ref="B42:C42"/>
    <mergeCell ref="B48:C48"/>
    <mergeCell ref="B43:C43"/>
    <mergeCell ref="B44:C44"/>
    <mergeCell ref="B37:C37"/>
    <mergeCell ref="B38:C38"/>
    <mergeCell ref="B39:C39"/>
    <mergeCell ref="B40:C40"/>
    <mergeCell ref="B41:C4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54" workbookViewId="0"/>
  </sheetViews>
  <sheetFormatPr defaultColWidth="7.75" defaultRowHeight="14.5" x14ac:dyDescent="0.35"/>
  <cols>
    <col min="1" max="1" width="41.33203125" style="177" customWidth="1"/>
    <col min="2" max="2" width="7.75" style="177"/>
    <col min="3" max="3" width="62.25" style="177" customWidth="1"/>
    <col min="4" max="16384" width="7.75" style="177"/>
  </cols>
  <sheetData>
    <row r="1" spans="1:3" x14ac:dyDescent="0.35">
      <c r="A1" s="182" t="s">
        <v>163</v>
      </c>
      <c r="B1" s="182" t="s">
        <v>164</v>
      </c>
      <c r="C1" s="182" t="s">
        <v>165</v>
      </c>
    </row>
    <row r="2" spans="1:3" x14ac:dyDescent="0.35">
      <c r="A2" s="183" t="s">
        <v>166</v>
      </c>
      <c r="B2" s="184"/>
      <c r="C2" s="182" t="s">
        <v>167</v>
      </c>
    </row>
    <row r="3" spans="1:3" x14ac:dyDescent="0.35">
      <c r="A3" s="183" t="s">
        <v>168</v>
      </c>
      <c r="B3" s="184"/>
      <c r="C3" s="182" t="s">
        <v>167</v>
      </c>
    </row>
    <row r="4" spans="1:3" x14ac:dyDescent="0.35">
      <c r="A4" s="183" t="s">
        <v>169</v>
      </c>
      <c r="B4" s="184"/>
      <c r="C4" s="182" t="s">
        <v>167</v>
      </c>
    </row>
    <row r="5" spans="1:3" x14ac:dyDescent="0.35">
      <c r="A5" s="183" t="s">
        <v>170</v>
      </c>
      <c r="B5" s="184"/>
      <c r="C5" s="182" t="s">
        <v>167</v>
      </c>
    </row>
    <row r="6" spans="1:3" x14ac:dyDescent="0.35">
      <c r="A6" s="183" t="s">
        <v>171</v>
      </c>
      <c r="B6" s="184"/>
      <c r="C6" s="182" t="s">
        <v>167</v>
      </c>
    </row>
    <row r="7" spans="1:3" x14ac:dyDescent="0.35">
      <c r="A7" s="183" t="s">
        <v>172</v>
      </c>
      <c r="B7" s="184"/>
      <c r="C7" s="182" t="s">
        <v>167</v>
      </c>
    </row>
    <row r="8" spans="1:3" x14ac:dyDescent="0.35">
      <c r="A8" s="185" t="s">
        <v>173</v>
      </c>
      <c r="B8" s="184"/>
      <c r="C8" s="182" t="s">
        <v>167</v>
      </c>
    </row>
    <row r="9" spans="1:3" x14ac:dyDescent="0.35">
      <c r="A9" s="185" t="s">
        <v>174</v>
      </c>
      <c r="B9" s="184"/>
      <c r="C9" s="182" t="s">
        <v>167</v>
      </c>
    </row>
    <row r="10" spans="1:3" x14ac:dyDescent="0.35">
      <c r="A10" s="186" t="s">
        <v>90</v>
      </c>
      <c r="B10" s="187">
        <v>0.9</v>
      </c>
      <c r="C10" s="186" t="s">
        <v>175</v>
      </c>
    </row>
    <row r="11" spans="1:3" x14ac:dyDescent="0.35">
      <c r="A11" s="186" t="s">
        <v>176</v>
      </c>
    </row>
    <row r="12" spans="1:3" x14ac:dyDescent="0.35">
      <c r="A12" s="186" t="s">
        <v>91</v>
      </c>
      <c r="B12" s="188" t="s">
        <v>177</v>
      </c>
      <c r="C12" s="186" t="s">
        <v>178</v>
      </c>
    </row>
    <row r="13" spans="1:3" x14ac:dyDescent="0.35">
      <c r="A13" s="186" t="s">
        <v>179</v>
      </c>
      <c r="B13" s="188"/>
      <c r="C13" s="186"/>
    </row>
    <row r="14" spans="1:3" x14ac:dyDescent="0.35">
      <c r="A14" s="186" t="s">
        <v>92</v>
      </c>
      <c r="B14" s="188"/>
      <c r="C14" s="186" t="s">
        <v>180</v>
      </c>
    </row>
    <row r="15" spans="1:3" x14ac:dyDescent="0.35">
      <c r="A15" s="186" t="s">
        <v>93</v>
      </c>
      <c r="B15" s="187">
        <v>0.25</v>
      </c>
      <c r="C15" s="195" t="s">
        <v>202</v>
      </c>
    </row>
    <row r="16" spans="1:3" x14ac:dyDescent="0.35">
      <c r="A16" s="186" t="s">
        <v>94</v>
      </c>
      <c r="B16" s="189">
        <v>5</v>
      </c>
      <c r="C16" s="195" t="s">
        <v>202</v>
      </c>
    </row>
    <row r="17" spans="1:3" x14ac:dyDescent="0.35">
      <c r="A17" s="186" t="s">
        <v>95</v>
      </c>
      <c r="B17" s="188" t="s">
        <v>161</v>
      </c>
      <c r="C17" s="186"/>
    </row>
    <row r="18" spans="1:3" x14ac:dyDescent="0.35">
      <c r="A18" s="186" t="s">
        <v>96</v>
      </c>
      <c r="B18" s="187">
        <v>0.3</v>
      </c>
      <c r="C18" s="195" t="s">
        <v>202</v>
      </c>
    </row>
    <row r="19" spans="1:3" x14ac:dyDescent="0.35">
      <c r="A19" s="186" t="s">
        <v>97</v>
      </c>
      <c r="B19" s="187">
        <v>0.15</v>
      </c>
      <c r="C19" s="195" t="s">
        <v>202</v>
      </c>
    </row>
    <row r="20" spans="1:3" x14ac:dyDescent="0.35">
      <c r="A20" s="186" t="s">
        <v>98</v>
      </c>
      <c r="B20" s="187">
        <v>0.1</v>
      </c>
      <c r="C20" s="195" t="s">
        <v>202</v>
      </c>
    </row>
    <row r="21" spans="1:3" x14ac:dyDescent="0.35">
      <c r="A21" s="190" t="s">
        <v>99</v>
      </c>
      <c r="B21" s="191">
        <v>0.3</v>
      </c>
      <c r="C21" s="195" t="s">
        <v>202</v>
      </c>
    </row>
    <row r="22" spans="1:3" x14ac:dyDescent="0.35">
      <c r="A22" s="190" t="s">
        <v>100</v>
      </c>
      <c r="B22" s="191">
        <v>0.5</v>
      </c>
      <c r="C22" s="195" t="s">
        <v>202</v>
      </c>
    </row>
    <row r="23" spans="1:3" x14ac:dyDescent="0.35">
      <c r="A23" s="190" t="s">
        <v>101</v>
      </c>
      <c r="B23" s="191">
        <v>0.25</v>
      </c>
      <c r="C23" s="192" t="s">
        <v>181</v>
      </c>
    </row>
    <row r="24" spans="1:3" x14ac:dyDescent="0.35">
      <c r="A24" s="190" t="s">
        <v>102</v>
      </c>
      <c r="B24" s="191">
        <v>0.35</v>
      </c>
      <c r="C24" s="195" t="s">
        <v>202</v>
      </c>
    </row>
    <row r="25" spans="1:3" x14ac:dyDescent="0.35">
      <c r="A25" s="190" t="s">
        <v>103</v>
      </c>
      <c r="B25" s="191">
        <v>0.75</v>
      </c>
      <c r="C25" s="195" t="s">
        <v>202</v>
      </c>
    </row>
    <row r="26" spans="1:3" x14ac:dyDescent="0.35">
      <c r="A26" s="190" t="s">
        <v>104</v>
      </c>
      <c r="B26" s="191">
        <v>0.8</v>
      </c>
      <c r="C26" s="195" t="s">
        <v>202</v>
      </c>
    </row>
    <row r="27" spans="1:3" x14ac:dyDescent="0.35">
      <c r="A27" s="190" t="s">
        <v>105</v>
      </c>
      <c r="B27" s="191">
        <v>0.25</v>
      </c>
      <c r="C27" s="195" t="s">
        <v>202</v>
      </c>
    </row>
    <row r="28" spans="1:3" x14ac:dyDescent="0.35">
      <c r="A28" s="190" t="s">
        <v>106</v>
      </c>
      <c r="B28" s="191">
        <v>0.5</v>
      </c>
      <c r="C28" s="195" t="s">
        <v>202</v>
      </c>
    </row>
    <row r="29" spans="1:3" x14ac:dyDescent="0.35">
      <c r="A29" s="190" t="s">
        <v>107</v>
      </c>
      <c r="B29" s="191">
        <v>0.9</v>
      </c>
      <c r="C29" s="195" t="s">
        <v>202</v>
      </c>
    </row>
    <row r="30" spans="1:3" x14ac:dyDescent="0.35">
      <c r="A30" s="190" t="s">
        <v>108</v>
      </c>
      <c r="B30" s="191">
        <v>0.9</v>
      </c>
      <c r="C30" s="195" t="s">
        <v>202</v>
      </c>
    </row>
    <row r="31" spans="1:3" x14ac:dyDescent="0.35">
      <c r="A31" s="190" t="s">
        <v>109</v>
      </c>
      <c r="B31" s="191">
        <v>0.9</v>
      </c>
      <c r="C31" s="195" t="s">
        <v>202</v>
      </c>
    </row>
    <row r="32" spans="1:3" x14ac:dyDescent="0.35">
      <c r="A32" s="190" t="s">
        <v>110</v>
      </c>
      <c r="B32" s="191">
        <v>0.2</v>
      </c>
      <c r="C32" s="195" t="s">
        <v>202</v>
      </c>
    </row>
    <row r="33" spans="1:3" x14ac:dyDescent="0.35">
      <c r="A33" s="190" t="s">
        <v>111</v>
      </c>
      <c r="B33" s="191">
        <v>0.75</v>
      </c>
      <c r="C33" s="195" t="s">
        <v>202</v>
      </c>
    </row>
    <row r="34" spans="1:3" x14ac:dyDescent="0.35">
      <c r="A34" s="190" t="s">
        <v>112</v>
      </c>
      <c r="B34" s="191">
        <v>0.65</v>
      </c>
      <c r="C34" s="190" t="s">
        <v>182</v>
      </c>
    </row>
    <row r="35" spans="1:3" x14ac:dyDescent="0.35">
      <c r="A35" s="190" t="s">
        <v>113</v>
      </c>
      <c r="B35" s="191">
        <v>0.7</v>
      </c>
      <c r="C35" s="195" t="s">
        <v>202</v>
      </c>
    </row>
    <row r="36" spans="1:3" x14ac:dyDescent="0.35">
      <c r="A36" s="190" t="s">
        <v>114</v>
      </c>
      <c r="B36" s="193">
        <v>5</v>
      </c>
      <c r="C36" s="195" t="s">
        <v>202</v>
      </c>
    </row>
    <row r="37" spans="1:3" x14ac:dyDescent="0.35">
      <c r="A37" s="190" t="s">
        <v>115</v>
      </c>
      <c r="B37" s="191">
        <v>0.3</v>
      </c>
      <c r="C37" s="195" t="s">
        <v>202</v>
      </c>
    </row>
    <row r="38" spans="1:3" x14ac:dyDescent="0.35">
      <c r="A38" s="190" t="s">
        <v>116</v>
      </c>
      <c r="B38" s="191">
        <v>0.4</v>
      </c>
      <c r="C38" s="195" t="s">
        <v>202</v>
      </c>
    </row>
    <row r="39" spans="1:3" x14ac:dyDescent="0.35">
      <c r="A39" s="190" t="s">
        <v>117</v>
      </c>
      <c r="B39" s="191">
        <v>0.3</v>
      </c>
      <c r="C39" s="195" t="s">
        <v>202</v>
      </c>
    </row>
    <row r="40" spans="1:3" x14ac:dyDescent="0.35">
      <c r="A40" s="190" t="s">
        <v>118</v>
      </c>
      <c r="B40" s="191">
        <v>0.05</v>
      </c>
      <c r="C40" s="195" t="s">
        <v>202</v>
      </c>
    </row>
    <row r="41" spans="1:3" x14ac:dyDescent="0.35">
      <c r="A41" s="190" t="s">
        <v>119</v>
      </c>
      <c r="B41" s="191">
        <v>0.95</v>
      </c>
      <c r="C41" s="195" t="s">
        <v>202</v>
      </c>
    </row>
    <row r="42" spans="1:3" x14ac:dyDescent="0.35">
      <c r="A42" s="190" t="s">
        <v>120</v>
      </c>
      <c r="B42" s="191">
        <v>0.5</v>
      </c>
      <c r="C42" s="195" t="s">
        <v>202</v>
      </c>
    </row>
    <row r="43" spans="1:3" x14ac:dyDescent="0.35">
      <c r="A43" s="190" t="s">
        <v>121</v>
      </c>
      <c r="B43" s="191">
        <v>0.85</v>
      </c>
      <c r="C43" s="195" t="s">
        <v>202</v>
      </c>
    </row>
    <row r="44" spans="1:3" x14ac:dyDescent="0.35">
      <c r="A44" s="190" t="s">
        <v>122</v>
      </c>
      <c r="B44" s="191">
        <v>0.85</v>
      </c>
      <c r="C44" s="190" t="s">
        <v>183</v>
      </c>
    </row>
    <row r="45" spans="1:3" x14ac:dyDescent="0.35">
      <c r="A45" s="190" t="s">
        <v>123</v>
      </c>
      <c r="B45" s="191">
        <v>0.75</v>
      </c>
      <c r="C45" s="190" t="s">
        <v>184</v>
      </c>
    </row>
    <row r="46" spans="1:3" x14ac:dyDescent="0.35">
      <c r="A46" s="190" t="s">
        <v>124</v>
      </c>
      <c r="B46" s="191">
        <v>1</v>
      </c>
      <c r="C46" s="190" t="s">
        <v>185</v>
      </c>
    </row>
    <row r="47" spans="1:3" x14ac:dyDescent="0.35">
      <c r="A47" s="190" t="s">
        <v>125</v>
      </c>
      <c r="B47" s="191">
        <v>0.3</v>
      </c>
      <c r="C47" s="195" t="s">
        <v>202</v>
      </c>
    </row>
    <row r="48" spans="1:3" x14ac:dyDescent="0.35">
      <c r="A48" s="190" t="s">
        <v>126</v>
      </c>
      <c r="B48" s="191">
        <v>0.2</v>
      </c>
      <c r="C48" s="190" t="s">
        <v>186</v>
      </c>
    </row>
    <row r="49" spans="1:3" x14ac:dyDescent="0.35">
      <c r="A49" s="190" t="s">
        <v>187</v>
      </c>
      <c r="B49" s="193"/>
      <c r="C49" s="190"/>
    </row>
    <row r="50" spans="1:3" x14ac:dyDescent="0.35">
      <c r="A50" s="190" t="s">
        <v>127</v>
      </c>
      <c r="B50" s="193"/>
      <c r="C50" s="190"/>
    </row>
    <row r="51" spans="1:3" x14ac:dyDescent="0.35">
      <c r="A51" s="190" t="s">
        <v>128</v>
      </c>
      <c r="B51" s="193"/>
      <c r="C51" s="190"/>
    </row>
    <row r="52" spans="1:3" x14ac:dyDescent="0.35">
      <c r="A52" s="190" t="s">
        <v>129</v>
      </c>
      <c r="B52" s="193"/>
      <c r="C52" s="190"/>
    </row>
    <row r="53" spans="1:3" x14ac:dyDescent="0.35">
      <c r="A53" s="190" t="s">
        <v>130</v>
      </c>
      <c r="B53" s="193"/>
      <c r="C53" s="190"/>
    </row>
    <row r="54" spans="1:3" x14ac:dyDescent="0.35">
      <c r="A54" s="190" t="s">
        <v>131</v>
      </c>
      <c r="B54" s="193"/>
      <c r="C54" s="190"/>
    </row>
    <row r="55" spans="1:3" x14ac:dyDescent="0.35">
      <c r="A55" s="190" t="s">
        <v>132</v>
      </c>
      <c r="B55" s="193">
        <v>1</v>
      </c>
      <c r="C55" s="190" t="s">
        <v>188</v>
      </c>
    </row>
    <row r="56" spans="1:3" x14ac:dyDescent="0.35">
      <c r="A56" s="190" t="s">
        <v>133</v>
      </c>
      <c r="B56" s="193">
        <v>0</v>
      </c>
      <c r="C56" s="190"/>
    </row>
    <row r="57" spans="1:3" x14ac:dyDescent="0.35">
      <c r="A57" s="190" t="s">
        <v>134</v>
      </c>
      <c r="B57" s="193">
        <v>1</v>
      </c>
      <c r="C57" s="190" t="s">
        <v>189</v>
      </c>
    </row>
    <row r="58" spans="1:3" x14ac:dyDescent="0.35">
      <c r="A58" s="190" t="s">
        <v>135</v>
      </c>
      <c r="B58" s="193">
        <v>1</v>
      </c>
      <c r="C58" s="190" t="s">
        <v>190</v>
      </c>
    </row>
    <row r="59" spans="1:3" x14ac:dyDescent="0.35">
      <c r="A59" s="190" t="s">
        <v>136</v>
      </c>
      <c r="B59" s="191">
        <v>0.65</v>
      </c>
      <c r="C59" s="190" t="s">
        <v>191</v>
      </c>
    </row>
    <row r="60" spans="1:3" x14ac:dyDescent="0.35">
      <c r="A60" s="190" t="s">
        <v>137</v>
      </c>
      <c r="B60" s="193">
        <v>0</v>
      </c>
      <c r="C60" s="190"/>
    </row>
    <row r="61" spans="1:3" x14ac:dyDescent="0.35">
      <c r="A61" s="190" t="s">
        <v>138</v>
      </c>
      <c r="B61" s="193">
        <v>1</v>
      </c>
      <c r="C61" s="190" t="s">
        <v>192</v>
      </c>
    </row>
    <row r="62" spans="1:3" x14ac:dyDescent="0.35">
      <c r="A62" s="190" t="s">
        <v>139</v>
      </c>
      <c r="B62" s="193">
        <v>4</v>
      </c>
      <c r="C62" s="190" t="s">
        <v>192</v>
      </c>
    </row>
    <row r="63" spans="1:3" x14ac:dyDescent="0.35">
      <c r="A63" s="190" t="s">
        <v>140</v>
      </c>
      <c r="B63" s="193">
        <v>2</v>
      </c>
      <c r="C63" s="190" t="s">
        <v>188</v>
      </c>
    </row>
    <row r="64" spans="1:3" x14ac:dyDescent="0.35">
      <c r="A64" s="190" t="s">
        <v>141</v>
      </c>
      <c r="B64" s="193" t="s">
        <v>161</v>
      </c>
      <c r="C64" s="190"/>
    </row>
    <row r="65" spans="1:3" x14ac:dyDescent="0.35">
      <c r="A65" s="190" t="s">
        <v>142</v>
      </c>
      <c r="B65" s="193">
        <v>2</v>
      </c>
      <c r="C65" s="190" t="s">
        <v>189</v>
      </c>
    </row>
    <row r="66" spans="1:3" x14ac:dyDescent="0.35">
      <c r="A66" s="190" t="s">
        <v>143</v>
      </c>
      <c r="B66" s="193">
        <v>2</v>
      </c>
      <c r="C66" s="190" t="s">
        <v>192</v>
      </c>
    </row>
    <row r="67" spans="1:3" x14ac:dyDescent="0.35">
      <c r="A67" s="190" t="s">
        <v>144</v>
      </c>
      <c r="B67" s="193">
        <v>2</v>
      </c>
      <c r="C67" s="190" t="s">
        <v>192</v>
      </c>
    </row>
    <row r="68" spans="1:3" x14ac:dyDescent="0.35">
      <c r="A68" s="190" t="s">
        <v>145</v>
      </c>
      <c r="B68" s="194">
        <v>0.3</v>
      </c>
      <c r="C68" s="190" t="s">
        <v>193</v>
      </c>
    </row>
    <row r="69" spans="1:3" x14ac:dyDescent="0.35">
      <c r="A69" s="190" t="s">
        <v>146</v>
      </c>
      <c r="B69" s="194">
        <v>0.3</v>
      </c>
      <c r="C69" s="190" t="s">
        <v>194</v>
      </c>
    </row>
    <row r="70" spans="1:3" x14ac:dyDescent="0.35">
      <c r="A70" s="190" t="s">
        <v>147</v>
      </c>
      <c r="B70" s="193">
        <v>1</v>
      </c>
      <c r="C70" s="190" t="s">
        <v>188</v>
      </c>
    </row>
    <row r="71" spans="1:3" x14ac:dyDescent="0.35">
      <c r="A71" s="190" t="s">
        <v>148</v>
      </c>
      <c r="B71" s="193">
        <v>1</v>
      </c>
      <c r="C71" s="190" t="s">
        <v>189</v>
      </c>
    </row>
    <row r="72" spans="1:3" x14ac:dyDescent="0.35">
      <c r="A72" s="190" t="s">
        <v>149</v>
      </c>
      <c r="B72" s="191">
        <v>0.65</v>
      </c>
      <c r="C72" s="190" t="s">
        <v>195</v>
      </c>
    </row>
    <row r="73" spans="1:3" x14ac:dyDescent="0.35">
      <c r="A73" s="190" t="s">
        <v>150</v>
      </c>
      <c r="B73" s="191">
        <v>0.5</v>
      </c>
      <c r="C73" s="190" t="s">
        <v>28</v>
      </c>
    </row>
    <row r="74" spans="1:3" x14ac:dyDescent="0.35">
      <c r="A74" s="190" t="s">
        <v>151</v>
      </c>
      <c r="B74" s="191">
        <v>0.85</v>
      </c>
      <c r="C74" s="190" t="s">
        <v>193</v>
      </c>
    </row>
    <row r="75" spans="1:3" x14ac:dyDescent="0.35">
      <c r="A75" s="190" t="s">
        <v>152</v>
      </c>
      <c r="B75" s="193" t="s">
        <v>161</v>
      </c>
      <c r="C75" s="190"/>
    </row>
    <row r="76" spans="1:3" x14ac:dyDescent="0.35">
      <c r="A76" s="190" t="s">
        <v>153</v>
      </c>
      <c r="B76" s="193">
        <v>2</v>
      </c>
      <c r="C76" s="190" t="s">
        <v>190</v>
      </c>
    </row>
    <row r="77" spans="1:3" x14ac:dyDescent="0.35">
      <c r="A77" s="190" t="s">
        <v>154</v>
      </c>
      <c r="B77" s="193">
        <v>2</v>
      </c>
      <c r="C77" s="190" t="s">
        <v>190</v>
      </c>
    </row>
    <row r="78" spans="1:3" x14ac:dyDescent="0.35">
      <c r="A78" s="190" t="s">
        <v>155</v>
      </c>
      <c r="B78" s="193">
        <v>2</v>
      </c>
      <c r="C78" s="190" t="s">
        <v>190</v>
      </c>
    </row>
    <row r="79" spans="1:3" x14ac:dyDescent="0.35">
      <c r="A79" s="190" t="s">
        <v>156</v>
      </c>
      <c r="B79" s="191">
        <v>0.2</v>
      </c>
      <c r="C79" s="192" t="s">
        <v>196</v>
      </c>
    </row>
    <row r="80" spans="1:3" x14ac:dyDescent="0.35">
      <c r="A80" s="190" t="s">
        <v>157</v>
      </c>
      <c r="B80" s="191">
        <v>0.2</v>
      </c>
      <c r="C80" s="192" t="s">
        <v>197</v>
      </c>
    </row>
    <row r="81" spans="1:3" x14ac:dyDescent="0.35">
      <c r="A81" s="190" t="s">
        <v>158</v>
      </c>
      <c r="B81" s="193"/>
      <c r="C81" s="190"/>
    </row>
    <row r="82" spans="1:3" x14ac:dyDescent="0.35">
      <c r="A82" s="190" t="s">
        <v>159</v>
      </c>
      <c r="B82" s="193"/>
      <c r="C82" s="190"/>
    </row>
    <row r="83" spans="1:3" x14ac:dyDescent="0.35">
      <c r="A83" s="190" t="s">
        <v>160</v>
      </c>
      <c r="B83" s="193"/>
      <c r="C83" s="19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3"/>
  <sheetViews>
    <sheetView workbookViewId="0">
      <selection activeCell="H20" sqref="H20"/>
    </sheetView>
  </sheetViews>
  <sheetFormatPr defaultColWidth="10.83203125" defaultRowHeight="15.5" x14ac:dyDescent="0.35"/>
  <cols>
    <col min="1" max="1" width="10.83203125" style="3"/>
    <col min="2" max="2" width="12.9140625" style="3" customWidth="1"/>
    <col min="3" max="3" width="12.33203125" style="3" customWidth="1"/>
    <col min="4" max="4" width="12.33203125" customWidth="1"/>
    <col min="5" max="5" width="11.83203125" customWidth="1"/>
    <col min="6" max="6" width="12" customWidth="1"/>
    <col min="7" max="7" width="11.83203125" customWidth="1"/>
    <col min="8" max="8" width="12.33203125" customWidth="1"/>
    <col min="9" max="9" width="12.1640625" style="1" customWidth="1"/>
    <col min="10" max="10" width="17.1640625" customWidth="1"/>
  </cols>
  <sheetData>
    <row r="1" spans="1:9" s="2" customFormat="1" ht="16" thickBot="1" x14ac:dyDescent="0.4">
      <c r="A1" s="42" t="s">
        <v>0</v>
      </c>
      <c r="B1" s="54" t="s">
        <v>53</v>
      </c>
      <c r="C1" s="221" t="s">
        <v>205</v>
      </c>
      <c r="D1" s="55" t="s">
        <v>1</v>
      </c>
      <c r="E1" s="56" t="s">
        <v>8</v>
      </c>
      <c r="F1" s="57" t="s">
        <v>9</v>
      </c>
    </row>
    <row r="2" spans="1:9" ht="16" thickBot="1" x14ac:dyDescent="0.4">
      <c r="A2" s="38" t="s">
        <v>10</v>
      </c>
      <c r="B2" s="222">
        <f t="shared" ref="B2:B30" si="0">J34</f>
        <v>2</v>
      </c>
      <c r="C2" s="29">
        <v>2</v>
      </c>
      <c r="D2" s="33">
        <f>B2*C2</f>
        <v>4</v>
      </c>
      <c r="E2" s="30">
        <v>4</v>
      </c>
      <c r="F2" s="37">
        <f>-D2+E2</f>
        <v>0</v>
      </c>
    </row>
    <row r="3" spans="1:9" ht="16" thickBot="1" x14ac:dyDescent="0.4">
      <c r="A3" s="39" t="s">
        <v>11</v>
      </c>
      <c r="B3" s="223">
        <f t="shared" si="0"/>
        <v>2</v>
      </c>
      <c r="C3" s="18">
        <v>3</v>
      </c>
      <c r="D3" s="34">
        <f t="shared" ref="D3:D30" si="1">B3*C3</f>
        <v>6</v>
      </c>
      <c r="E3" s="4">
        <v>10</v>
      </c>
      <c r="F3" s="37">
        <f t="shared" ref="F3:F30" si="2">-D3+E3</f>
        <v>4</v>
      </c>
    </row>
    <row r="4" spans="1:9" ht="16" thickBot="1" x14ac:dyDescent="0.4">
      <c r="A4" s="39" t="s">
        <v>12</v>
      </c>
      <c r="B4" s="223">
        <f t="shared" si="0"/>
        <v>4</v>
      </c>
      <c r="C4" s="18">
        <v>4</v>
      </c>
      <c r="D4" s="34">
        <f t="shared" si="1"/>
        <v>16</v>
      </c>
      <c r="E4" s="4">
        <v>17</v>
      </c>
      <c r="F4" s="37">
        <f t="shared" si="2"/>
        <v>1</v>
      </c>
    </row>
    <row r="5" spans="1:9" ht="16" thickBot="1" x14ac:dyDescent="0.4">
      <c r="A5" s="39" t="s">
        <v>2</v>
      </c>
      <c r="B5" s="223">
        <f t="shared" si="0"/>
        <v>6</v>
      </c>
      <c r="C5" s="18">
        <v>5</v>
      </c>
      <c r="D5" s="34">
        <f t="shared" si="1"/>
        <v>30</v>
      </c>
      <c r="E5" s="4">
        <v>21</v>
      </c>
      <c r="F5" s="37">
        <f t="shared" si="2"/>
        <v>-9</v>
      </c>
    </row>
    <row r="6" spans="1:9" ht="16" thickBot="1" x14ac:dyDescent="0.4">
      <c r="A6" s="39" t="s">
        <v>3</v>
      </c>
      <c r="B6" s="223">
        <f t="shared" si="0"/>
        <v>6</v>
      </c>
      <c r="C6" s="18">
        <v>5</v>
      </c>
      <c r="D6" s="34">
        <f t="shared" si="1"/>
        <v>30</v>
      </c>
      <c r="E6" s="4">
        <v>28</v>
      </c>
      <c r="F6" s="37">
        <f t="shared" si="2"/>
        <v>-2</v>
      </c>
      <c r="H6" s="271" t="s">
        <v>51</v>
      </c>
      <c r="I6" s="272"/>
    </row>
    <row r="7" spans="1:9" ht="16" thickBot="1" x14ac:dyDescent="0.4">
      <c r="A7" s="39" t="s">
        <v>4</v>
      </c>
      <c r="B7" s="223">
        <f t="shared" si="0"/>
        <v>6</v>
      </c>
      <c r="C7" s="18">
        <v>5</v>
      </c>
      <c r="D7" s="34">
        <f t="shared" si="1"/>
        <v>30</v>
      </c>
      <c r="E7" s="4">
        <v>30</v>
      </c>
      <c r="F7" s="37">
        <f t="shared" si="2"/>
        <v>0</v>
      </c>
      <c r="H7" s="14"/>
      <c r="I7" s="6" t="s">
        <v>50</v>
      </c>
    </row>
    <row r="8" spans="1:9" ht="16" thickBot="1" x14ac:dyDescent="0.4">
      <c r="A8" s="39" t="s">
        <v>5</v>
      </c>
      <c r="B8" s="223">
        <f t="shared" si="0"/>
        <v>6</v>
      </c>
      <c r="C8" s="18">
        <v>5</v>
      </c>
      <c r="D8" s="34">
        <f t="shared" si="1"/>
        <v>30</v>
      </c>
      <c r="E8" s="4">
        <v>33</v>
      </c>
      <c r="F8" s="37">
        <f t="shared" si="2"/>
        <v>3</v>
      </c>
      <c r="H8" s="15"/>
      <c r="I8" s="16" t="s">
        <v>48</v>
      </c>
    </row>
    <row r="9" spans="1:9" ht="16" thickBot="1" x14ac:dyDescent="0.4">
      <c r="A9" s="39" t="s">
        <v>6</v>
      </c>
      <c r="B9" s="223">
        <f t="shared" si="0"/>
        <v>6</v>
      </c>
      <c r="C9" s="18">
        <v>4</v>
      </c>
      <c r="D9" s="34">
        <f t="shared" si="1"/>
        <v>24</v>
      </c>
      <c r="E9" s="4">
        <v>13</v>
      </c>
      <c r="F9" s="37">
        <f t="shared" si="2"/>
        <v>-11</v>
      </c>
      <c r="H9" s="13"/>
      <c r="I9" s="6" t="s">
        <v>49</v>
      </c>
    </row>
    <row r="10" spans="1:9" ht="16" thickBot="1" x14ac:dyDescent="0.4">
      <c r="A10" s="39" t="s">
        <v>23</v>
      </c>
      <c r="B10" s="223">
        <f t="shared" si="0"/>
        <v>6</v>
      </c>
      <c r="C10" s="18">
        <v>6</v>
      </c>
      <c r="D10" s="34">
        <f t="shared" si="1"/>
        <v>36</v>
      </c>
      <c r="E10" s="4">
        <v>30</v>
      </c>
      <c r="F10" s="37">
        <f t="shared" si="2"/>
        <v>-6</v>
      </c>
    </row>
    <row r="11" spans="1:9" ht="16" thickBot="1" x14ac:dyDescent="0.4">
      <c r="A11" s="40" t="s">
        <v>7</v>
      </c>
      <c r="B11" s="224">
        <f t="shared" si="0"/>
        <v>2</v>
      </c>
      <c r="C11" s="31">
        <v>5</v>
      </c>
      <c r="D11" s="35">
        <f t="shared" si="1"/>
        <v>10</v>
      </c>
      <c r="E11" s="27">
        <v>4</v>
      </c>
      <c r="F11" s="37">
        <f t="shared" si="2"/>
        <v>-6</v>
      </c>
    </row>
    <row r="12" spans="1:9" ht="16" thickBot="1" x14ac:dyDescent="0.4">
      <c r="A12" s="47" t="s">
        <v>21</v>
      </c>
      <c r="B12" s="225">
        <f t="shared" si="0"/>
        <v>40</v>
      </c>
      <c r="C12" s="43">
        <v>4</v>
      </c>
      <c r="D12" s="36">
        <f t="shared" si="1"/>
        <v>160</v>
      </c>
      <c r="E12" s="28">
        <v>121</v>
      </c>
      <c r="F12" s="37">
        <f t="shared" si="2"/>
        <v>-39</v>
      </c>
    </row>
    <row r="13" spans="1:9" ht="16" thickBot="1" x14ac:dyDescent="0.4">
      <c r="A13" s="47" t="s">
        <v>22</v>
      </c>
      <c r="B13" s="225">
        <f t="shared" si="0"/>
        <v>16</v>
      </c>
      <c r="C13" s="43">
        <v>6</v>
      </c>
      <c r="D13" s="36">
        <f t="shared" si="1"/>
        <v>96</v>
      </c>
      <c r="E13" s="28">
        <v>170</v>
      </c>
      <c r="F13" s="37">
        <f t="shared" si="2"/>
        <v>74</v>
      </c>
    </row>
    <row r="14" spans="1:9" ht="16" thickBot="1" x14ac:dyDescent="0.4">
      <c r="A14" s="47" t="s">
        <v>33</v>
      </c>
      <c r="B14" s="225">
        <f t="shared" si="0"/>
        <v>6</v>
      </c>
      <c r="C14" s="43">
        <v>3</v>
      </c>
      <c r="D14" s="36">
        <f t="shared" si="1"/>
        <v>18</v>
      </c>
      <c r="E14" s="28">
        <v>13</v>
      </c>
      <c r="F14" s="37">
        <f t="shared" si="2"/>
        <v>-5</v>
      </c>
    </row>
    <row r="15" spans="1:9" ht="16" thickBot="1" x14ac:dyDescent="0.4">
      <c r="A15" s="47" t="s">
        <v>34</v>
      </c>
      <c r="B15" s="225">
        <f t="shared" si="0"/>
        <v>18</v>
      </c>
      <c r="C15" s="43">
        <v>4</v>
      </c>
      <c r="D15" s="36">
        <f t="shared" si="1"/>
        <v>72</v>
      </c>
      <c r="E15" s="28">
        <v>63</v>
      </c>
      <c r="F15" s="37">
        <f t="shared" si="2"/>
        <v>-9</v>
      </c>
    </row>
    <row r="16" spans="1:9" ht="16" thickBot="1" x14ac:dyDescent="0.4">
      <c r="A16" s="48" t="s">
        <v>54</v>
      </c>
      <c r="B16" s="225">
        <f t="shared" si="0"/>
        <v>6</v>
      </c>
      <c r="C16" s="43">
        <v>5</v>
      </c>
      <c r="D16" s="36">
        <f t="shared" si="1"/>
        <v>30</v>
      </c>
      <c r="E16" s="28">
        <v>13</v>
      </c>
      <c r="F16" s="37">
        <f t="shared" si="2"/>
        <v>-17</v>
      </c>
    </row>
    <row r="17" spans="1:10" ht="16" thickBot="1" x14ac:dyDescent="0.4">
      <c r="A17" s="48" t="s">
        <v>55</v>
      </c>
      <c r="B17" s="225">
        <f t="shared" si="0"/>
        <v>6</v>
      </c>
      <c r="C17" s="43">
        <v>5</v>
      </c>
      <c r="D17" s="36">
        <f t="shared" si="1"/>
        <v>30</v>
      </c>
      <c r="E17" s="28"/>
      <c r="F17" s="37">
        <f t="shared" si="2"/>
        <v>-30</v>
      </c>
    </row>
    <row r="18" spans="1:10" ht="16" thickBot="1" x14ac:dyDescent="0.4">
      <c r="A18" s="48" t="s">
        <v>56</v>
      </c>
      <c r="B18" s="225">
        <f t="shared" si="0"/>
        <v>2</v>
      </c>
      <c r="C18" s="43">
        <v>3</v>
      </c>
      <c r="D18" s="36">
        <f t="shared" si="1"/>
        <v>6</v>
      </c>
      <c r="E18" s="28">
        <v>3</v>
      </c>
      <c r="F18" s="37">
        <f t="shared" si="2"/>
        <v>-3</v>
      </c>
    </row>
    <row r="19" spans="1:10" ht="16" thickBot="1" x14ac:dyDescent="0.4">
      <c r="A19" s="109" t="s">
        <v>57</v>
      </c>
      <c r="B19" s="225">
        <f t="shared" si="0"/>
        <v>6</v>
      </c>
      <c r="C19" s="43">
        <v>3</v>
      </c>
      <c r="D19" s="36">
        <f t="shared" si="1"/>
        <v>18</v>
      </c>
      <c r="E19" s="28">
        <v>3</v>
      </c>
      <c r="F19" s="37">
        <f t="shared" si="2"/>
        <v>-15</v>
      </c>
    </row>
    <row r="20" spans="1:10" ht="16" thickBot="1" x14ac:dyDescent="0.4">
      <c r="A20" s="108" t="s">
        <v>58</v>
      </c>
      <c r="B20" s="225">
        <f t="shared" si="0"/>
        <v>2</v>
      </c>
      <c r="C20" s="43">
        <v>5</v>
      </c>
      <c r="D20" s="36">
        <f t="shared" si="1"/>
        <v>10</v>
      </c>
      <c r="E20" s="28">
        <v>13</v>
      </c>
      <c r="F20" s="37">
        <f t="shared" si="2"/>
        <v>3</v>
      </c>
    </row>
    <row r="21" spans="1:10" ht="16" thickBot="1" x14ac:dyDescent="0.4">
      <c r="A21" s="49" t="s">
        <v>13</v>
      </c>
      <c r="B21" s="225">
        <f t="shared" si="0"/>
        <v>18</v>
      </c>
      <c r="C21" s="43">
        <v>3.5</v>
      </c>
      <c r="D21" s="36">
        <f t="shared" si="1"/>
        <v>63</v>
      </c>
      <c r="E21" s="28">
        <v>49</v>
      </c>
      <c r="F21" s="37">
        <f t="shared" si="2"/>
        <v>-14</v>
      </c>
    </row>
    <row r="22" spans="1:10" ht="16" thickBot="1" x14ac:dyDescent="0.4">
      <c r="A22" s="50" t="s">
        <v>14</v>
      </c>
      <c r="B22" s="225">
        <f t="shared" si="0"/>
        <v>18</v>
      </c>
      <c r="C22" s="43">
        <v>4</v>
      </c>
      <c r="D22" s="36">
        <f t="shared" si="1"/>
        <v>72</v>
      </c>
      <c r="E22" s="28">
        <v>148</v>
      </c>
      <c r="F22" s="37">
        <f t="shared" si="2"/>
        <v>76</v>
      </c>
    </row>
    <row r="23" spans="1:10" ht="16" thickBot="1" x14ac:dyDescent="0.4">
      <c r="A23" s="47" t="s">
        <v>15</v>
      </c>
      <c r="B23" s="225">
        <f t="shared" si="0"/>
        <v>16</v>
      </c>
      <c r="C23" s="43">
        <v>5</v>
      </c>
      <c r="D23" s="36">
        <f t="shared" si="1"/>
        <v>80</v>
      </c>
      <c r="E23" s="28">
        <v>230</v>
      </c>
      <c r="F23" s="37">
        <f t="shared" si="2"/>
        <v>150</v>
      </c>
    </row>
    <row r="24" spans="1:10" ht="16" thickBot="1" x14ac:dyDescent="0.4">
      <c r="A24" s="47" t="s">
        <v>16</v>
      </c>
      <c r="B24" s="225">
        <f t="shared" si="0"/>
        <v>18</v>
      </c>
      <c r="C24" s="43">
        <v>3.5</v>
      </c>
      <c r="D24" s="36">
        <f t="shared" si="1"/>
        <v>63</v>
      </c>
      <c r="E24" s="28">
        <v>58</v>
      </c>
      <c r="F24" s="37">
        <f t="shared" si="2"/>
        <v>-5</v>
      </c>
    </row>
    <row r="25" spans="1:10" ht="16" thickBot="1" x14ac:dyDescent="0.4">
      <c r="A25" s="51" t="s">
        <v>17</v>
      </c>
      <c r="B25" s="225">
        <f t="shared" si="0"/>
        <v>18</v>
      </c>
      <c r="C25" s="43">
        <v>3</v>
      </c>
      <c r="D25" s="36">
        <f t="shared" si="1"/>
        <v>54</v>
      </c>
      <c r="E25" s="28">
        <v>50</v>
      </c>
      <c r="F25" s="37">
        <f t="shared" si="2"/>
        <v>-4</v>
      </c>
    </row>
    <row r="26" spans="1:10" ht="16" thickBot="1" x14ac:dyDescent="0.4">
      <c r="A26" s="52" t="s">
        <v>20</v>
      </c>
      <c r="B26" s="226">
        <f t="shared" si="0"/>
        <v>36</v>
      </c>
      <c r="C26" s="44">
        <v>2</v>
      </c>
      <c r="D26" s="45">
        <f t="shared" si="1"/>
        <v>72</v>
      </c>
      <c r="E26" s="46">
        <v>96</v>
      </c>
      <c r="F26" s="37">
        <f t="shared" si="2"/>
        <v>24</v>
      </c>
    </row>
    <row r="27" spans="1:10" ht="16" thickBot="1" x14ac:dyDescent="0.4">
      <c r="A27" s="53" t="s">
        <v>18</v>
      </c>
      <c r="B27" s="225">
        <f t="shared" si="0"/>
        <v>36</v>
      </c>
      <c r="C27" s="43">
        <v>2</v>
      </c>
      <c r="D27" s="36">
        <f t="shared" si="1"/>
        <v>72</v>
      </c>
      <c r="E27" s="28">
        <v>112</v>
      </c>
      <c r="F27" s="37">
        <f t="shared" si="2"/>
        <v>40</v>
      </c>
    </row>
    <row r="28" spans="1:10" ht="16" thickBot="1" x14ac:dyDescent="0.4">
      <c r="A28" s="53" t="s">
        <v>19</v>
      </c>
      <c r="B28" s="225">
        <f t="shared" si="0"/>
        <v>54</v>
      </c>
      <c r="C28" s="43">
        <v>2</v>
      </c>
      <c r="D28" s="36">
        <f t="shared" si="1"/>
        <v>108</v>
      </c>
      <c r="E28" s="28">
        <v>178</v>
      </c>
      <c r="F28" s="37">
        <f t="shared" si="2"/>
        <v>70</v>
      </c>
    </row>
    <row r="29" spans="1:10" ht="16" thickBot="1" x14ac:dyDescent="0.4">
      <c r="A29" s="53" t="s">
        <v>27</v>
      </c>
      <c r="B29" s="225">
        <f t="shared" si="0"/>
        <v>6</v>
      </c>
      <c r="C29" s="19">
        <v>50</v>
      </c>
      <c r="D29" s="36">
        <f t="shared" si="1"/>
        <v>300</v>
      </c>
      <c r="E29" s="28">
        <v>149</v>
      </c>
      <c r="F29" s="37">
        <f t="shared" si="2"/>
        <v>-151</v>
      </c>
    </row>
    <row r="30" spans="1:10" ht="16" thickBot="1" x14ac:dyDescent="0.4">
      <c r="A30" s="41" t="s">
        <v>37</v>
      </c>
      <c r="B30" s="227">
        <f t="shared" si="0"/>
        <v>64</v>
      </c>
      <c r="C30" s="32">
        <v>2</v>
      </c>
      <c r="D30" s="58">
        <f t="shared" si="1"/>
        <v>128</v>
      </c>
      <c r="E30" s="59"/>
      <c r="F30" s="37">
        <f t="shared" si="2"/>
        <v>-128</v>
      </c>
    </row>
    <row r="31" spans="1:10" ht="16" thickBot="1" x14ac:dyDescent="0.4"/>
    <row r="32" spans="1:10" s="2" customFormat="1" ht="16" thickBot="1" x14ac:dyDescent="0.4">
      <c r="A32" s="146" t="s">
        <v>83</v>
      </c>
      <c r="B32" s="147" t="s">
        <v>60</v>
      </c>
      <c r="C32" s="148" t="s">
        <v>89</v>
      </c>
      <c r="D32" s="148" t="s">
        <v>70</v>
      </c>
      <c r="E32" s="147" t="s">
        <v>71</v>
      </c>
      <c r="F32" s="148" t="s">
        <v>27</v>
      </c>
      <c r="G32" s="147" t="s">
        <v>74</v>
      </c>
      <c r="H32" s="147" t="s">
        <v>75</v>
      </c>
      <c r="I32" s="148" t="s">
        <v>76</v>
      </c>
      <c r="J32" s="149"/>
    </row>
    <row r="33" spans="1:10" ht="16" thickBot="1" x14ac:dyDescent="0.4">
      <c r="A33" s="142" t="s">
        <v>0</v>
      </c>
      <c r="B33" s="143" t="s">
        <v>53</v>
      </c>
      <c r="C33" s="143" t="s">
        <v>53</v>
      </c>
      <c r="D33" s="143" t="s">
        <v>53</v>
      </c>
      <c r="E33" s="143" t="s">
        <v>53</v>
      </c>
      <c r="F33" s="143" t="s">
        <v>53</v>
      </c>
      <c r="G33" s="143" t="s">
        <v>53</v>
      </c>
      <c r="H33" s="143" t="s">
        <v>53</v>
      </c>
      <c r="I33" s="144" t="s">
        <v>53</v>
      </c>
      <c r="J33" s="145" t="s">
        <v>82</v>
      </c>
    </row>
    <row r="34" spans="1:10" x14ac:dyDescent="0.35">
      <c r="A34" s="124" t="s">
        <v>10</v>
      </c>
      <c r="B34" s="228">
        <f>'Large SAR Mission'!E3</f>
        <v>2</v>
      </c>
      <c r="C34" s="228">
        <f>'Large SAR Div Bases'!E3</f>
        <v>2</v>
      </c>
      <c r="D34" s="228">
        <f>'Medium SAR Mission'!E3</f>
        <v>0</v>
      </c>
      <c r="E34" s="228">
        <f>'Small SAR Mission'!E3</f>
        <v>0</v>
      </c>
      <c r="F34" s="228">
        <f>'UDF Mission'!E3</f>
        <v>0</v>
      </c>
      <c r="G34" s="228">
        <f>'Large DR Mission'!E3</f>
        <v>2</v>
      </c>
      <c r="H34" s="228">
        <f>'Small DR Mission'!E3</f>
        <v>0</v>
      </c>
      <c r="I34" s="229">
        <f>'Missing Person'!E3</f>
        <v>0</v>
      </c>
      <c r="J34" s="230">
        <f t="shared" ref="J34:J62" si="3">MAX(B34:I34)</f>
        <v>2</v>
      </c>
    </row>
    <row r="35" spans="1:10" x14ac:dyDescent="0.35">
      <c r="A35" s="39" t="s">
        <v>11</v>
      </c>
      <c r="B35" s="231">
        <f>'Large SAR Mission'!E4</f>
        <v>2</v>
      </c>
      <c r="C35" s="231">
        <f>'Large SAR Div Bases'!E4</f>
        <v>2</v>
      </c>
      <c r="D35" s="231">
        <f>'Medium SAR Mission'!E4</f>
        <v>2</v>
      </c>
      <c r="E35" s="231">
        <f>'Small SAR Mission'!E4</f>
        <v>2</v>
      </c>
      <c r="F35" s="232">
        <f>'UDF Mission'!E4</f>
        <v>0</v>
      </c>
      <c r="G35" s="232">
        <f>'Large DR Mission'!E4</f>
        <v>2</v>
      </c>
      <c r="H35" s="232">
        <f>'Small DR Mission'!E4</f>
        <v>0</v>
      </c>
      <c r="I35" s="229">
        <f>'Missing Person'!E4</f>
        <v>2</v>
      </c>
      <c r="J35" s="233">
        <f t="shared" si="3"/>
        <v>2</v>
      </c>
    </row>
    <row r="36" spans="1:10" x14ac:dyDescent="0.35">
      <c r="A36" s="39" t="s">
        <v>12</v>
      </c>
      <c r="B36" s="231">
        <f>'Large SAR Mission'!E5</f>
        <v>0</v>
      </c>
      <c r="C36" s="231">
        <f>'Large SAR Div Bases'!E5</f>
        <v>4</v>
      </c>
      <c r="D36" s="231">
        <f>'Medium SAR Mission'!E5</f>
        <v>0</v>
      </c>
      <c r="E36" s="231">
        <f>'Small SAR Mission'!E5</f>
        <v>2</v>
      </c>
      <c r="F36" s="232">
        <f>'UDF Mission'!E5</f>
        <v>1</v>
      </c>
      <c r="G36" s="232">
        <f>'Large DR Mission'!E5</f>
        <v>0</v>
      </c>
      <c r="H36" s="232">
        <f>'Small DR Mission'!E5</f>
        <v>2</v>
      </c>
      <c r="I36" s="229">
        <f>'Missing Person'!E5</f>
        <v>2</v>
      </c>
      <c r="J36" s="233">
        <f t="shared" si="3"/>
        <v>4</v>
      </c>
    </row>
    <row r="37" spans="1:10" x14ac:dyDescent="0.35">
      <c r="A37" s="39" t="s">
        <v>2</v>
      </c>
      <c r="B37" s="231">
        <f>'Large SAR Mission'!E6</f>
        <v>2</v>
      </c>
      <c r="C37" s="231">
        <f>'Large SAR Div Bases'!E6</f>
        <v>6</v>
      </c>
      <c r="D37" s="231">
        <f>'Medium SAR Mission'!E6</f>
        <v>2</v>
      </c>
      <c r="E37" s="231">
        <f>'Small SAR Mission'!E6</f>
        <v>0</v>
      </c>
      <c r="F37" s="232">
        <f>'UDF Mission'!E6</f>
        <v>0</v>
      </c>
      <c r="G37" s="232">
        <f>'Large DR Mission'!E6</f>
        <v>2</v>
      </c>
      <c r="H37" s="232">
        <f>'Small DR Mission'!E6</f>
        <v>2</v>
      </c>
      <c r="I37" s="229">
        <f>'Missing Person'!E6</f>
        <v>2</v>
      </c>
      <c r="J37" s="233">
        <f t="shared" si="3"/>
        <v>6</v>
      </c>
    </row>
    <row r="38" spans="1:10" x14ac:dyDescent="0.35">
      <c r="A38" s="39" t="s">
        <v>3</v>
      </c>
      <c r="B38" s="231">
        <f>'Large SAR Mission'!E7</f>
        <v>2</v>
      </c>
      <c r="C38" s="231">
        <f>'Large SAR Div Bases'!E7</f>
        <v>6</v>
      </c>
      <c r="D38" s="231">
        <f>'Medium SAR Mission'!E7</f>
        <v>2</v>
      </c>
      <c r="E38" s="231">
        <f>'Small SAR Mission'!E7</f>
        <v>0</v>
      </c>
      <c r="F38" s="232">
        <f>'UDF Mission'!E7</f>
        <v>0</v>
      </c>
      <c r="G38" s="232">
        <f>'Large DR Mission'!E7</f>
        <v>2</v>
      </c>
      <c r="H38" s="232">
        <f>'Small DR Mission'!E7</f>
        <v>2</v>
      </c>
      <c r="I38" s="229">
        <f>'Missing Person'!E7</f>
        <v>2</v>
      </c>
      <c r="J38" s="233">
        <f t="shared" si="3"/>
        <v>6</v>
      </c>
    </row>
    <row r="39" spans="1:10" x14ac:dyDescent="0.35">
      <c r="A39" s="39" t="s">
        <v>4</v>
      </c>
      <c r="B39" s="231">
        <f>'Large SAR Mission'!E8</f>
        <v>2</v>
      </c>
      <c r="C39" s="231">
        <f>'Large SAR Div Bases'!E8</f>
        <v>6</v>
      </c>
      <c r="D39" s="231">
        <f>'Medium SAR Mission'!E8</f>
        <v>2</v>
      </c>
      <c r="E39" s="231">
        <f>'Small SAR Mission'!E8</f>
        <v>2</v>
      </c>
      <c r="F39" s="232">
        <f>'UDF Mission'!E8</f>
        <v>0</v>
      </c>
      <c r="G39" s="232">
        <f>'Large DR Mission'!E8</f>
        <v>2</v>
      </c>
      <c r="H39" s="232">
        <f>'Small DR Mission'!E8</f>
        <v>2</v>
      </c>
      <c r="I39" s="229">
        <f>'Missing Person'!E8</f>
        <v>2</v>
      </c>
      <c r="J39" s="233">
        <f t="shared" si="3"/>
        <v>6</v>
      </c>
    </row>
    <row r="40" spans="1:10" x14ac:dyDescent="0.35">
      <c r="A40" s="39" t="s">
        <v>5</v>
      </c>
      <c r="B40" s="231">
        <f>'Large SAR Mission'!E9</f>
        <v>2</v>
      </c>
      <c r="C40" s="231">
        <f>'Large SAR Div Bases'!E9</f>
        <v>6</v>
      </c>
      <c r="D40" s="231">
        <f>'Medium SAR Mission'!E9</f>
        <v>2</v>
      </c>
      <c r="E40" s="231">
        <f>'Small SAR Mission'!E9</f>
        <v>2</v>
      </c>
      <c r="F40" s="231">
        <f>'UDF Mission'!E9</f>
        <v>0</v>
      </c>
      <c r="G40" s="231">
        <f>'Large DR Mission'!E9</f>
        <v>2</v>
      </c>
      <c r="H40" s="231">
        <f>'Small DR Mission'!E9</f>
        <v>2</v>
      </c>
      <c r="I40" s="229">
        <f>'Missing Person'!E9</f>
        <v>2</v>
      </c>
      <c r="J40" s="233">
        <f t="shared" si="3"/>
        <v>6</v>
      </c>
    </row>
    <row r="41" spans="1:10" x14ac:dyDescent="0.35">
      <c r="A41" s="39" t="s">
        <v>6</v>
      </c>
      <c r="B41" s="231">
        <f>'Large SAR Mission'!E10</f>
        <v>2</v>
      </c>
      <c r="C41" s="231">
        <f>'Large SAR Div Bases'!E10</f>
        <v>6</v>
      </c>
      <c r="D41" s="231">
        <f>'Medium SAR Mission'!E10</f>
        <v>2</v>
      </c>
      <c r="E41" s="231">
        <f>'Small SAR Mission'!E10</f>
        <v>0</v>
      </c>
      <c r="F41" s="231">
        <f>'UDF Mission'!E10</f>
        <v>0</v>
      </c>
      <c r="G41" s="231">
        <f>'Large DR Mission'!E10</f>
        <v>2</v>
      </c>
      <c r="H41" s="231">
        <f>'Small DR Mission'!E10</f>
        <v>2</v>
      </c>
      <c r="I41" s="229">
        <f>'Missing Person'!E10</f>
        <v>2</v>
      </c>
      <c r="J41" s="233">
        <f t="shared" si="3"/>
        <v>6</v>
      </c>
    </row>
    <row r="42" spans="1:10" x14ac:dyDescent="0.35">
      <c r="A42" s="39" t="s">
        <v>23</v>
      </c>
      <c r="B42" s="231">
        <f>'Large SAR Mission'!E11</f>
        <v>2</v>
      </c>
      <c r="C42" s="231">
        <f>'Large SAR Div Bases'!E11</f>
        <v>6</v>
      </c>
      <c r="D42" s="231">
        <f>'Medium SAR Mission'!E11</f>
        <v>2</v>
      </c>
      <c r="E42" s="231">
        <f>'Small SAR Mission'!E11</f>
        <v>2</v>
      </c>
      <c r="F42" s="231">
        <f>'UDF Mission'!E11</f>
        <v>1</v>
      </c>
      <c r="G42" s="231">
        <f>'Large DR Mission'!E11</f>
        <v>2</v>
      </c>
      <c r="H42" s="231">
        <f>'Small DR Mission'!E11</f>
        <v>2</v>
      </c>
      <c r="I42" s="229">
        <f>'Missing Person'!E11</f>
        <v>2</v>
      </c>
      <c r="J42" s="233">
        <f t="shared" si="3"/>
        <v>6</v>
      </c>
    </row>
    <row r="43" spans="1:10" x14ac:dyDescent="0.35">
      <c r="A43" s="40" t="s">
        <v>7</v>
      </c>
      <c r="B43" s="231">
        <f>'Large SAR Mission'!E12</f>
        <v>2</v>
      </c>
      <c r="C43" s="231">
        <f>'Large SAR Div Bases'!E12</f>
        <v>2</v>
      </c>
      <c r="D43" s="231">
        <f>'Medium SAR Mission'!E12</f>
        <v>2</v>
      </c>
      <c r="E43" s="231">
        <f>'Small SAR Mission'!E12</f>
        <v>0</v>
      </c>
      <c r="F43" s="231">
        <f>'UDF Mission'!E12</f>
        <v>0</v>
      </c>
      <c r="G43" s="231">
        <f>'Large DR Mission'!E12</f>
        <v>2</v>
      </c>
      <c r="H43" s="231">
        <f>'Small DR Mission'!E12</f>
        <v>2</v>
      </c>
      <c r="I43" s="229">
        <f>'Missing Person'!E12</f>
        <v>2</v>
      </c>
      <c r="J43" s="233">
        <f t="shared" si="3"/>
        <v>2</v>
      </c>
    </row>
    <row r="44" spans="1:10" x14ac:dyDescent="0.35">
      <c r="A44" s="151" t="s">
        <v>21</v>
      </c>
      <c r="B44" s="232">
        <f>'Large SAR Mission'!E13</f>
        <v>20</v>
      </c>
      <c r="C44" s="232">
        <f>'Large SAR Div Bases'!E13</f>
        <v>40</v>
      </c>
      <c r="D44" s="232">
        <f>'Medium SAR Mission'!E13</f>
        <v>20</v>
      </c>
      <c r="E44" s="232">
        <f>'Small SAR Mission'!E13</f>
        <v>8</v>
      </c>
      <c r="F44" s="232">
        <f>'UDF Mission'!E13</f>
        <v>0</v>
      </c>
      <c r="G44" s="232">
        <f>'Large DR Mission'!E13</f>
        <v>20</v>
      </c>
      <c r="H44" s="232">
        <f>'Small DR Mission'!E13</f>
        <v>20</v>
      </c>
      <c r="I44" s="229">
        <f>'Missing Person'!E13</f>
        <v>12</v>
      </c>
      <c r="J44" s="233">
        <f t="shared" si="3"/>
        <v>40</v>
      </c>
    </row>
    <row r="45" spans="1:10" x14ac:dyDescent="0.35">
      <c r="A45" s="151" t="s">
        <v>22</v>
      </c>
      <c r="B45" s="232">
        <f>'Large SAR Mission'!E14</f>
        <v>8</v>
      </c>
      <c r="C45" s="232">
        <f>'Large SAR Div Bases'!E14</f>
        <v>16</v>
      </c>
      <c r="D45" s="232">
        <f>'Medium SAR Mission'!E14</f>
        <v>8</v>
      </c>
      <c r="E45" s="232">
        <f>'Small SAR Mission'!E14</f>
        <v>4</v>
      </c>
      <c r="F45" s="232">
        <f>'UDF Mission'!E14</f>
        <v>1</v>
      </c>
      <c r="G45" s="232">
        <f>'Large DR Mission'!E14</f>
        <v>6</v>
      </c>
      <c r="H45" s="232">
        <f>'Small DR Mission'!E14</f>
        <v>8</v>
      </c>
      <c r="I45" s="229">
        <f>'Missing Person'!E14</f>
        <v>8</v>
      </c>
      <c r="J45" s="233">
        <f t="shared" si="3"/>
        <v>16</v>
      </c>
    </row>
    <row r="46" spans="1:10" x14ac:dyDescent="0.35">
      <c r="A46" s="151" t="s">
        <v>33</v>
      </c>
      <c r="B46" s="232">
        <f>'Large SAR Mission'!E15</f>
        <v>2</v>
      </c>
      <c r="C46" s="232">
        <f>'Large SAR Div Bases'!E15</f>
        <v>6</v>
      </c>
      <c r="D46" s="232">
        <f>'Medium SAR Mission'!E15</f>
        <v>2</v>
      </c>
      <c r="E46" s="232">
        <f>'Small SAR Mission'!E15</f>
        <v>2</v>
      </c>
      <c r="F46" s="232">
        <f>'UDF Mission'!E15</f>
        <v>0</v>
      </c>
      <c r="G46" s="232">
        <f>'Large DR Mission'!E15</f>
        <v>2</v>
      </c>
      <c r="H46" s="232">
        <f>'Small DR Mission'!E15</f>
        <v>2</v>
      </c>
      <c r="I46" s="229">
        <f>'Missing Person'!E15</f>
        <v>2</v>
      </c>
      <c r="J46" s="233">
        <f t="shared" si="3"/>
        <v>6</v>
      </c>
    </row>
    <row r="47" spans="1:10" x14ac:dyDescent="0.35">
      <c r="A47" s="151" t="s">
        <v>34</v>
      </c>
      <c r="B47" s="232">
        <f>'Large SAR Mission'!E16</f>
        <v>12</v>
      </c>
      <c r="C47" s="232">
        <f>'Large SAR Div Bases'!E16</f>
        <v>18</v>
      </c>
      <c r="D47" s="232">
        <f>'Medium SAR Mission'!E16</f>
        <v>8</v>
      </c>
      <c r="E47" s="232">
        <f>'Small SAR Mission'!E16</f>
        <v>4</v>
      </c>
      <c r="F47" s="232">
        <f>'UDF Mission'!E16</f>
        <v>0</v>
      </c>
      <c r="G47" s="232">
        <f>'Large DR Mission'!E16</f>
        <v>8</v>
      </c>
      <c r="H47" s="232">
        <f>'Small DR Mission'!E16</f>
        <v>8</v>
      </c>
      <c r="I47" s="229">
        <f>'Missing Person'!E16</f>
        <v>8</v>
      </c>
      <c r="J47" s="233">
        <f t="shared" si="3"/>
        <v>18</v>
      </c>
    </row>
    <row r="48" spans="1:10" x14ac:dyDescent="0.35">
      <c r="A48" s="141" t="s">
        <v>54</v>
      </c>
      <c r="B48" s="232">
        <f>'Large SAR Mission'!E17</f>
        <v>2</v>
      </c>
      <c r="C48" s="232">
        <f>'Large SAR Div Bases'!E17</f>
        <v>6</v>
      </c>
      <c r="D48" s="232">
        <f>'Medium SAR Mission'!E17</f>
        <v>2</v>
      </c>
      <c r="E48" s="232">
        <f>'Small SAR Mission'!E17</f>
        <v>0</v>
      </c>
      <c r="F48" s="232">
        <f>'UDF Mission'!E17</f>
        <v>0</v>
      </c>
      <c r="G48" s="232">
        <f>'Large DR Mission'!E17</f>
        <v>2</v>
      </c>
      <c r="H48" s="232">
        <f>'Small DR Mission'!E17</f>
        <v>2</v>
      </c>
      <c r="I48" s="229">
        <f>'Missing Person'!E17</f>
        <v>2</v>
      </c>
      <c r="J48" s="233">
        <f t="shared" si="3"/>
        <v>6</v>
      </c>
    </row>
    <row r="49" spans="1:10" x14ac:dyDescent="0.35">
      <c r="A49" s="141" t="s">
        <v>55</v>
      </c>
      <c r="B49" s="231">
        <f>'Large SAR Mission'!E18</f>
        <v>4</v>
      </c>
      <c r="C49" s="231">
        <f>'Large SAR Div Bases'!E18</f>
        <v>6</v>
      </c>
      <c r="D49" s="231">
        <f>'Medium SAR Mission'!E18</f>
        <v>4</v>
      </c>
      <c r="E49" s="231">
        <f>'Small SAR Mission'!E18</f>
        <v>2</v>
      </c>
      <c r="F49" s="231">
        <f>'UDF Mission'!E18</f>
        <v>0</v>
      </c>
      <c r="G49" s="231">
        <f>'Large DR Mission'!E18</f>
        <v>4</v>
      </c>
      <c r="H49" s="231">
        <f>'Small DR Mission'!E18</f>
        <v>4</v>
      </c>
      <c r="I49" s="229">
        <f>'Missing Person'!E18</f>
        <v>4</v>
      </c>
      <c r="J49" s="233">
        <f t="shared" si="3"/>
        <v>6</v>
      </c>
    </row>
    <row r="50" spans="1:10" x14ac:dyDescent="0.35">
      <c r="A50" s="141" t="s">
        <v>56</v>
      </c>
      <c r="B50" s="232">
        <f>'Large SAR Mission'!E19</f>
        <v>2</v>
      </c>
      <c r="C50" s="232">
        <f>'Large SAR Div Bases'!E19</f>
        <v>2</v>
      </c>
      <c r="D50" s="232">
        <f>'Medium SAR Mission'!E19</f>
        <v>2</v>
      </c>
      <c r="E50" s="232">
        <f>'Small SAR Mission'!E19</f>
        <v>0</v>
      </c>
      <c r="F50" s="232">
        <f>'UDF Mission'!E19</f>
        <v>0</v>
      </c>
      <c r="G50" s="232">
        <f>'Large DR Mission'!E19</f>
        <v>2</v>
      </c>
      <c r="H50" s="232">
        <f>'Small DR Mission'!E19</f>
        <v>0</v>
      </c>
      <c r="I50" s="229">
        <f>'Missing Person'!E19</f>
        <v>0</v>
      </c>
      <c r="J50" s="233">
        <f t="shared" si="3"/>
        <v>2</v>
      </c>
    </row>
    <row r="51" spans="1:10" x14ac:dyDescent="0.35">
      <c r="A51" s="141" t="s">
        <v>57</v>
      </c>
      <c r="B51" s="232">
        <f>'Large SAR Mission'!E20</f>
        <v>2</v>
      </c>
      <c r="C51" s="232">
        <f>'Large SAR Div Bases'!E20</f>
        <v>6</v>
      </c>
      <c r="D51" s="232">
        <f>'Medium SAR Mission'!E20</f>
        <v>2</v>
      </c>
      <c r="E51" s="232">
        <f>'Small SAR Mission'!E20</f>
        <v>2</v>
      </c>
      <c r="F51" s="232">
        <f>'UDF Mission'!E20</f>
        <v>0</v>
      </c>
      <c r="G51" s="232">
        <f>'Large DR Mission'!E20</f>
        <v>2</v>
      </c>
      <c r="H51" s="232">
        <f>'Small DR Mission'!E20</f>
        <v>2</v>
      </c>
      <c r="I51" s="229">
        <f>'Missing Person'!E20</f>
        <v>2</v>
      </c>
      <c r="J51" s="233">
        <f t="shared" si="3"/>
        <v>6</v>
      </c>
    </row>
    <row r="52" spans="1:10" x14ac:dyDescent="0.35">
      <c r="A52" s="141" t="s">
        <v>58</v>
      </c>
      <c r="B52" s="232">
        <f>'Large SAR Mission'!E21</f>
        <v>2</v>
      </c>
      <c r="C52" s="232">
        <f>'Large SAR Div Bases'!E21</f>
        <v>2</v>
      </c>
      <c r="D52" s="232">
        <f>'Medium SAR Mission'!E21</f>
        <v>2</v>
      </c>
      <c r="E52" s="232">
        <f>'Small SAR Mission'!E21</f>
        <v>0</v>
      </c>
      <c r="F52" s="232">
        <f>'UDF Mission'!E21</f>
        <v>0</v>
      </c>
      <c r="G52" s="232">
        <f>'Large DR Mission'!E21</f>
        <v>2</v>
      </c>
      <c r="H52" s="232">
        <f>'Small DR Mission'!E21</f>
        <v>2</v>
      </c>
      <c r="I52" s="229">
        <f>'Missing Person'!E21</f>
        <v>2</v>
      </c>
      <c r="J52" s="233">
        <f t="shared" si="3"/>
        <v>2</v>
      </c>
    </row>
    <row r="53" spans="1:10" x14ac:dyDescent="0.35">
      <c r="A53" s="152" t="s">
        <v>13</v>
      </c>
      <c r="B53" s="232">
        <f>'Large SAR Mission'!H4</f>
        <v>16</v>
      </c>
      <c r="C53" s="232">
        <f>'Large SAR Div Bases'!H4</f>
        <v>16</v>
      </c>
      <c r="D53" s="232">
        <f>'Medium SAR Mission'!H4</f>
        <v>9</v>
      </c>
      <c r="E53" s="232">
        <f>'Small SAR Mission'!H4</f>
        <v>4.5</v>
      </c>
      <c r="F53" s="232">
        <f>'UDF Mission'!H4</f>
        <v>1</v>
      </c>
      <c r="G53" s="232">
        <f>'Large DR Mission'!H4</f>
        <v>18</v>
      </c>
      <c r="H53" s="232">
        <f>'Small DR Mission'!H4</f>
        <v>6</v>
      </c>
      <c r="I53" s="234">
        <f>'Missing Person'!H4</f>
        <v>4.5</v>
      </c>
      <c r="J53" s="233">
        <f t="shared" si="3"/>
        <v>18</v>
      </c>
    </row>
    <row r="54" spans="1:10" x14ac:dyDescent="0.35">
      <c r="A54" s="153" t="s">
        <v>14</v>
      </c>
      <c r="B54" s="232">
        <f>'Large SAR Mission'!H5</f>
        <v>16</v>
      </c>
      <c r="C54" s="232">
        <f>'Large SAR Div Bases'!H5</f>
        <v>16</v>
      </c>
      <c r="D54" s="232">
        <f>'Medium SAR Mission'!H5</f>
        <v>9</v>
      </c>
      <c r="E54" s="232">
        <f>'Small SAR Mission'!H5</f>
        <v>4.5</v>
      </c>
      <c r="F54" s="232">
        <f>'UDF Mission'!G5</f>
        <v>1</v>
      </c>
      <c r="G54" s="232">
        <f>'Large DR Mission'!H5</f>
        <v>18</v>
      </c>
      <c r="H54" s="232">
        <f>'Small DR Mission'!H5</f>
        <v>6</v>
      </c>
      <c r="I54" s="234">
        <f>'Missing Person'!H5</f>
        <v>4.5</v>
      </c>
      <c r="J54" s="233">
        <f t="shared" si="3"/>
        <v>18</v>
      </c>
    </row>
    <row r="55" spans="1:10" x14ac:dyDescent="0.35">
      <c r="A55" s="151" t="s">
        <v>15</v>
      </c>
      <c r="B55" s="232">
        <f>'Large SAR Mission'!H6</f>
        <v>16</v>
      </c>
      <c r="C55" s="232">
        <f>'Large SAR Div Bases'!H6</f>
        <v>16</v>
      </c>
      <c r="D55" s="232">
        <f>'Medium SAR Mission'!H6</f>
        <v>9</v>
      </c>
      <c r="E55" s="232">
        <f>'Small SAR Mission'!H6</f>
        <v>4.5</v>
      </c>
      <c r="F55" s="232">
        <f>'UDF Mission'!G6</f>
        <v>1</v>
      </c>
      <c r="G55" s="232">
        <f>'Large DR Mission'!H6</f>
        <v>0</v>
      </c>
      <c r="H55" s="232">
        <f>'Small DR Mission'!H6</f>
        <v>0</v>
      </c>
      <c r="I55" s="234">
        <f>'Missing Person'!H6</f>
        <v>4.5</v>
      </c>
      <c r="J55" s="233">
        <f t="shared" si="3"/>
        <v>16</v>
      </c>
    </row>
    <row r="56" spans="1:10" x14ac:dyDescent="0.35">
      <c r="A56" s="151" t="s">
        <v>16</v>
      </c>
      <c r="B56" s="232">
        <f>'Large SAR Mission'!H7</f>
        <v>0</v>
      </c>
      <c r="C56" s="232">
        <f>'Large SAR Div Bases'!H7</f>
        <v>0</v>
      </c>
      <c r="D56" s="232">
        <f>'Medium SAR Mission'!H7</f>
        <v>0</v>
      </c>
      <c r="E56" s="232">
        <f>'Small SAR Mission'!H7</f>
        <v>0</v>
      </c>
      <c r="F56" s="232">
        <f>'UDF Mission'!G7</f>
        <v>0</v>
      </c>
      <c r="G56" s="232">
        <f>'Large DR Mission'!H7</f>
        <v>18</v>
      </c>
      <c r="H56" s="232">
        <f>'Small DR Mission'!H7</f>
        <v>6</v>
      </c>
      <c r="I56" s="234">
        <f>'Missing Person'!H7</f>
        <v>0</v>
      </c>
      <c r="J56" s="233">
        <f t="shared" si="3"/>
        <v>18</v>
      </c>
    </row>
    <row r="57" spans="1:10" x14ac:dyDescent="0.35">
      <c r="A57" s="51" t="s">
        <v>17</v>
      </c>
      <c r="B57" s="232">
        <f>'Large SAR Mission'!K4</f>
        <v>18</v>
      </c>
      <c r="C57" s="232">
        <f>'Large SAR Div Bases'!K4</f>
        <v>18</v>
      </c>
      <c r="D57" s="232">
        <f>'Medium SAR Mission'!K4</f>
        <v>6</v>
      </c>
      <c r="E57" s="232">
        <f>'Small SAR Mission'!K4</f>
        <v>3</v>
      </c>
      <c r="F57" s="232">
        <f>'UDF Mission'!K4</f>
        <v>0</v>
      </c>
      <c r="G57" s="232">
        <f>'Large DR Mission'!K4</f>
        <v>8</v>
      </c>
      <c r="H57" s="232">
        <f>'Small DR Mission'!K4</f>
        <v>3</v>
      </c>
      <c r="I57" s="234">
        <f>'Missing Person'!K4</f>
        <v>4</v>
      </c>
      <c r="J57" s="233">
        <f t="shared" si="3"/>
        <v>18</v>
      </c>
    </row>
    <row r="58" spans="1:10" x14ac:dyDescent="0.35">
      <c r="A58" s="52" t="s">
        <v>20</v>
      </c>
      <c r="B58" s="231">
        <f>'Large SAR Mission'!K5</f>
        <v>36</v>
      </c>
      <c r="C58" s="231">
        <f>'Large SAR Div Bases'!K5</f>
        <v>36</v>
      </c>
      <c r="D58" s="231">
        <f>'Medium SAR Mission'!K5</f>
        <v>12</v>
      </c>
      <c r="E58" s="231">
        <f>'Small SAR Mission'!K5</f>
        <v>6</v>
      </c>
      <c r="F58" s="231">
        <f>'UDF Mission'!K5</f>
        <v>0</v>
      </c>
      <c r="G58" s="231">
        <f>'Large DR Mission'!K5</f>
        <v>0</v>
      </c>
      <c r="H58" s="231">
        <f>'Small DR Mission'!K5</f>
        <v>0</v>
      </c>
      <c r="I58" s="235">
        <f>'Missing Person'!K5</f>
        <v>8</v>
      </c>
      <c r="J58" s="233">
        <f t="shared" si="3"/>
        <v>36</v>
      </c>
    </row>
    <row r="59" spans="1:10" x14ac:dyDescent="0.35">
      <c r="A59" s="141" t="s">
        <v>18</v>
      </c>
      <c r="B59" s="232">
        <f>'Large SAR Mission'!K6</f>
        <v>36</v>
      </c>
      <c r="C59" s="232">
        <f>'Large SAR Div Bases'!K6</f>
        <v>36</v>
      </c>
      <c r="D59" s="232">
        <f>'Medium SAR Mission'!K6</f>
        <v>12</v>
      </c>
      <c r="E59" s="232">
        <f>'Small SAR Mission'!K6</f>
        <v>6</v>
      </c>
      <c r="F59" s="232">
        <f>'UDF Mission'!K6</f>
        <v>0</v>
      </c>
      <c r="G59" s="232">
        <f>'Large DR Mission'!K6</f>
        <v>0</v>
      </c>
      <c r="H59" s="232">
        <f>'Small DR Mission'!K6</f>
        <v>0</v>
      </c>
      <c r="I59" s="234">
        <f>'Missing Person'!K6</f>
        <v>8</v>
      </c>
      <c r="J59" s="233">
        <f t="shared" si="3"/>
        <v>36</v>
      </c>
    </row>
    <row r="60" spans="1:10" x14ac:dyDescent="0.35">
      <c r="A60" s="141" t="s">
        <v>19</v>
      </c>
      <c r="B60" s="236">
        <f>'Large SAR Mission'!K7</f>
        <v>54</v>
      </c>
      <c r="C60" s="236">
        <f>'Large SAR Div Bases'!K7</f>
        <v>54</v>
      </c>
      <c r="D60" s="236">
        <f>'Medium SAR Mission'!K7</f>
        <v>18</v>
      </c>
      <c r="E60" s="236">
        <f>'Small SAR Mission'!K7</f>
        <v>9</v>
      </c>
      <c r="F60" s="236">
        <f>'UDF Mission'!K7</f>
        <v>0</v>
      </c>
      <c r="G60" s="236">
        <f>'Large DR Mission'!K7</f>
        <v>0</v>
      </c>
      <c r="H60" s="236">
        <f>'Small DR Mission'!K7</f>
        <v>0</v>
      </c>
      <c r="I60" s="237">
        <f>'Missing Person'!K7</f>
        <v>12</v>
      </c>
      <c r="J60" s="233">
        <f t="shared" si="3"/>
        <v>54</v>
      </c>
    </row>
    <row r="61" spans="1:10" x14ac:dyDescent="0.35">
      <c r="A61" s="141" t="s">
        <v>27</v>
      </c>
      <c r="B61" s="238">
        <f>'Large SAR Mission'!K8</f>
        <v>0</v>
      </c>
      <c r="C61" s="238">
        <f>'Large SAR Div Bases'!K8</f>
        <v>0</v>
      </c>
      <c r="D61" s="238">
        <f>'Medium SAR Mission'!K8</f>
        <v>0</v>
      </c>
      <c r="E61" s="238">
        <f>'Small SAR Mission'!K8</f>
        <v>0</v>
      </c>
      <c r="F61" s="238">
        <f>'UDF Mission'!K8</f>
        <v>6</v>
      </c>
      <c r="G61" s="238">
        <f>'Large DR Mission'!K8</f>
        <v>0</v>
      </c>
      <c r="H61" s="238">
        <f>'Small DR Mission'!K8</f>
        <v>0</v>
      </c>
      <c r="I61" s="239">
        <f>'Missing Person'!K8</f>
        <v>0</v>
      </c>
      <c r="J61" s="233">
        <f t="shared" si="3"/>
        <v>6</v>
      </c>
    </row>
    <row r="62" spans="1:10" ht="16" thickBot="1" x14ac:dyDescent="0.4">
      <c r="A62" s="137" t="s">
        <v>37</v>
      </c>
      <c r="B62" s="238">
        <f>'Large SAR Mission'!K9</f>
        <v>0</v>
      </c>
      <c r="C62" s="238">
        <f>'Large SAR Div Bases'!K9</f>
        <v>0</v>
      </c>
      <c r="D62" s="238">
        <f>'Medium SAR Mission'!K9</f>
        <v>0</v>
      </c>
      <c r="E62" s="238">
        <f>'Small SAR Mission'!K9</f>
        <v>0</v>
      </c>
      <c r="F62" s="238">
        <f>'UDF Mission'!K9</f>
        <v>0</v>
      </c>
      <c r="G62" s="238">
        <f>'Large DR Mission'!K9</f>
        <v>64</v>
      </c>
      <c r="H62" s="238">
        <f>'Small DR Mission'!K9</f>
        <v>24</v>
      </c>
      <c r="I62" s="239">
        <f>'Missing Person'!K9</f>
        <v>0</v>
      </c>
      <c r="J62" s="240">
        <f t="shared" si="3"/>
        <v>64</v>
      </c>
    </row>
    <row r="63" spans="1:10" ht="16" thickBot="1" x14ac:dyDescent="0.4">
      <c r="A63" s="138" t="s">
        <v>81</v>
      </c>
      <c r="B63" s="139">
        <f>SUM(B34:B62)</f>
        <v>264</v>
      </c>
      <c r="C63" s="139">
        <f>SUM(C34:C62)</f>
        <v>340</v>
      </c>
      <c r="D63" s="139">
        <f t="shared" ref="D63:I63" si="4">SUM(D34:D62)</f>
        <v>141</v>
      </c>
      <c r="E63" s="139">
        <f t="shared" si="4"/>
        <v>69.5</v>
      </c>
      <c r="F63" s="139">
        <f t="shared" si="4"/>
        <v>12</v>
      </c>
      <c r="G63" s="139">
        <f t="shared" si="4"/>
        <v>192</v>
      </c>
      <c r="H63" s="139">
        <f t="shared" si="4"/>
        <v>109</v>
      </c>
      <c r="I63" s="140">
        <f t="shared" si="4"/>
        <v>103.5</v>
      </c>
      <c r="J63" s="150" t="s">
        <v>28</v>
      </c>
    </row>
  </sheetData>
  <mergeCells count="1">
    <mergeCell ref="H6:I6"/>
  </mergeCells>
  <conditionalFormatting sqref="F2:F3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workbookViewId="0">
      <selection activeCell="E14" sqref="E14"/>
    </sheetView>
  </sheetViews>
  <sheetFormatPr defaultColWidth="10.83203125" defaultRowHeight="15.5" x14ac:dyDescent="0.35"/>
  <cols>
    <col min="1" max="1" width="15.75" style="1" customWidth="1"/>
    <col min="2" max="2" width="9" style="1" customWidth="1"/>
    <col min="3" max="3" width="14.1640625" style="5" customWidth="1"/>
    <col min="4" max="4" width="4.4140625" style="5" customWidth="1"/>
    <col min="5" max="5" width="7.25" style="1" customWidth="1"/>
    <col min="6" max="6" width="11.75" style="5" bestFit="1" customWidth="1"/>
    <col min="7" max="7" width="5.75" style="5" customWidth="1"/>
    <col min="8" max="8" width="6.25" style="1" customWidth="1"/>
    <col min="9" max="9" width="12.1640625" style="5" customWidth="1"/>
    <col min="10" max="10" width="6.5" style="5" customWidth="1"/>
    <col min="11" max="11" width="6.1640625" style="1" customWidth="1"/>
  </cols>
  <sheetData>
    <row r="1" spans="1:12" ht="19" thickBot="1" x14ac:dyDescent="0.5">
      <c r="A1" s="273" t="s">
        <v>52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2" ht="16" thickBot="1" x14ac:dyDescent="0.4">
      <c r="A2" s="111" t="s">
        <v>24</v>
      </c>
      <c r="B2" s="112" t="s">
        <v>30</v>
      </c>
      <c r="C2" s="113" t="s">
        <v>26</v>
      </c>
      <c r="D2" s="114" t="s">
        <v>32</v>
      </c>
      <c r="E2" s="115" t="s">
        <v>29</v>
      </c>
      <c r="F2" s="116" t="s">
        <v>44</v>
      </c>
      <c r="G2" s="114" t="s">
        <v>32</v>
      </c>
      <c r="H2" s="112" t="s">
        <v>29</v>
      </c>
      <c r="I2" s="117" t="s">
        <v>45</v>
      </c>
      <c r="J2" s="114" t="s">
        <v>36</v>
      </c>
      <c r="K2" s="118" t="s">
        <v>29</v>
      </c>
    </row>
    <row r="3" spans="1:12" x14ac:dyDescent="0.35">
      <c r="A3" s="61" t="s">
        <v>40</v>
      </c>
      <c r="B3" s="62">
        <v>2</v>
      </c>
      <c r="C3" s="63" t="s">
        <v>10</v>
      </c>
      <c r="D3" s="20">
        <v>1</v>
      </c>
      <c r="E3" s="64">
        <f>B6*D3</f>
        <v>3</v>
      </c>
      <c r="F3" s="65" t="s">
        <v>47</v>
      </c>
      <c r="G3" s="7">
        <v>12</v>
      </c>
      <c r="H3" s="66"/>
      <c r="I3" s="10" t="s">
        <v>46</v>
      </c>
      <c r="J3" s="7">
        <v>1</v>
      </c>
      <c r="K3" s="67"/>
    </row>
    <row r="4" spans="1:12" x14ac:dyDescent="0.35">
      <c r="A4" s="68" t="s">
        <v>41</v>
      </c>
      <c r="B4" s="69">
        <v>8</v>
      </c>
      <c r="C4" s="70" t="s">
        <v>11</v>
      </c>
      <c r="D4" s="21">
        <v>0</v>
      </c>
      <c r="E4" s="71">
        <f>D4*B6</f>
        <v>0</v>
      </c>
      <c r="F4" s="72" t="s">
        <v>13</v>
      </c>
      <c r="G4" s="8">
        <v>1</v>
      </c>
      <c r="H4" s="73">
        <f>(G3*B8*G4)/B9</f>
        <v>18</v>
      </c>
      <c r="I4" s="11" t="s">
        <v>17</v>
      </c>
      <c r="J4" s="8">
        <v>1</v>
      </c>
      <c r="K4" s="74">
        <f>(J3*B11*J4)/B12</f>
        <v>1</v>
      </c>
    </row>
    <row r="5" spans="1:12" x14ac:dyDescent="0.35">
      <c r="A5" s="68" t="s">
        <v>25</v>
      </c>
      <c r="B5" s="75">
        <f>(B3*24)/B4</f>
        <v>6</v>
      </c>
      <c r="C5" s="70" t="s">
        <v>12</v>
      </c>
      <c r="D5" s="21">
        <v>0</v>
      </c>
      <c r="E5" s="71">
        <f>D5*B6</f>
        <v>0</v>
      </c>
      <c r="F5" s="72" t="s">
        <v>14</v>
      </c>
      <c r="G5" s="8">
        <v>1</v>
      </c>
      <c r="H5" s="73">
        <f>(G3*B8*G5)/B9</f>
        <v>18</v>
      </c>
      <c r="I5" s="11" t="s">
        <v>20</v>
      </c>
      <c r="J5" s="8">
        <v>1</v>
      </c>
      <c r="K5" s="76">
        <f>(J3*B11*J6)/B12</f>
        <v>2</v>
      </c>
    </row>
    <row r="6" spans="1:12" s="5" customFormat="1" ht="16" thickBot="1" x14ac:dyDescent="0.4">
      <c r="A6" s="77" t="s">
        <v>31</v>
      </c>
      <c r="B6" s="78">
        <f>B5/B3</f>
        <v>3</v>
      </c>
      <c r="C6" s="79" t="s">
        <v>2</v>
      </c>
      <c r="D6" s="22">
        <v>1</v>
      </c>
      <c r="E6" s="80">
        <f>D6*B6</f>
        <v>3</v>
      </c>
      <c r="F6" s="72" t="s">
        <v>15</v>
      </c>
      <c r="G6" s="8">
        <v>1</v>
      </c>
      <c r="H6" s="73">
        <f>(G3*B8*G6)/B9</f>
        <v>18</v>
      </c>
      <c r="I6" s="11" t="s">
        <v>18</v>
      </c>
      <c r="J6" s="8">
        <v>2</v>
      </c>
      <c r="K6" s="74">
        <f>(J3*B11*J6)/B12</f>
        <v>2</v>
      </c>
    </row>
    <row r="7" spans="1:12" ht="16" thickBot="1" x14ac:dyDescent="0.4">
      <c r="A7" s="276" t="s">
        <v>42</v>
      </c>
      <c r="B7" s="277"/>
      <c r="C7" s="79" t="s">
        <v>3</v>
      </c>
      <c r="D7" s="22">
        <v>1</v>
      </c>
      <c r="E7" s="80">
        <f>D7*B6</f>
        <v>3</v>
      </c>
      <c r="F7" s="81" t="s">
        <v>16</v>
      </c>
      <c r="G7" s="9">
        <v>0</v>
      </c>
      <c r="H7" s="82">
        <f>(G3*B8*G7)/B9</f>
        <v>0</v>
      </c>
      <c r="I7" s="11" t="s">
        <v>19</v>
      </c>
      <c r="J7" s="8">
        <v>3</v>
      </c>
      <c r="K7" s="74">
        <f>(J3*B11*J7)/B12</f>
        <v>3</v>
      </c>
      <c r="L7" s="5"/>
    </row>
    <row r="8" spans="1:12" x14ac:dyDescent="0.35">
      <c r="A8" s="83" t="s">
        <v>35</v>
      </c>
      <c r="B8" s="62">
        <v>3</v>
      </c>
      <c r="C8" s="79" t="s">
        <v>4</v>
      </c>
      <c r="D8" s="22">
        <v>1</v>
      </c>
      <c r="E8" s="80">
        <f>D8*B6</f>
        <v>3</v>
      </c>
      <c r="F8" s="17"/>
      <c r="G8" s="17"/>
      <c r="H8" s="85"/>
      <c r="I8" s="11" t="s">
        <v>27</v>
      </c>
      <c r="J8" s="8">
        <v>0</v>
      </c>
      <c r="K8" s="76">
        <f>(J3*B11*J8)/B12</f>
        <v>0</v>
      </c>
      <c r="L8" s="5"/>
    </row>
    <row r="9" spans="1:12" ht="16" thickBot="1" x14ac:dyDescent="0.4">
      <c r="A9" s="77" t="s">
        <v>39</v>
      </c>
      <c r="B9" s="86">
        <v>2</v>
      </c>
      <c r="C9" s="79" t="s">
        <v>5</v>
      </c>
      <c r="D9" s="22">
        <v>1</v>
      </c>
      <c r="E9" s="80">
        <f>D9*B6</f>
        <v>3</v>
      </c>
      <c r="F9" s="17"/>
      <c r="G9" s="84"/>
      <c r="H9" s="87"/>
      <c r="I9" s="12" t="s">
        <v>37</v>
      </c>
      <c r="J9" s="9">
        <v>0</v>
      </c>
      <c r="K9" s="88">
        <f>(J3*B11*J9)/B12</f>
        <v>0</v>
      </c>
      <c r="L9" s="5"/>
    </row>
    <row r="10" spans="1:12" ht="16" thickBot="1" x14ac:dyDescent="0.4">
      <c r="A10" s="276" t="s">
        <v>43</v>
      </c>
      <c r="B10" s="277"/>
      <c r="C10" s="79" t="s">
        <v>6</v>
      </c>
      <c r="D10" s="22">
        <v>1</v>
      </c>
      <c r="E10" s="80">
        <f>D10*B6</f>
        <v>3</v>
      </c>
      <c r="F10" s="17"/>
      <c r="G10" s="84"/>
      <c r="H10" s="87"/>
      <c r="I10" s="84" t="s">
        <v>28</v>
      </c>
      <c r="J10" s="84"/>
      <c r="K10" s="89"/>
      <c r="L10" s="5"/>
    </row>
    <row r="11" spans="1:12" ht="16" thickBot="1" x14ac:dyDescent="0.4">
      <c r="A11" s="83" t="s">
        <v>35</v>
      </c>
      <c r="B11" s="62">
        <v>2</v>
      </c>
      <c r="C11" s="79" t="s">
        <v>23</v>
      </c>
      <c r="D11" s="22">
        <v>1</v>
      </c>
      <c r="E11" s="80">
        <f>D11*B6</f>
        <v>3</v>
      </c>
      <c r="F11" s="17"/>
      <c r="G11" s="84"/>
      <c r="H11" s="278" t="s">
        <v>51</v>
      </c>
      <c r="I11" s="279"/>
      <c r="J11" s="84"/>
      <c r="K11" s="89"/>
    </row>
    <row r="12" spans="1:12" ht="16" thickBot="1" x14ac:dyDescent="0.4">
      <c r="A12" s="90" t="s">
        <v>38</v>
      </c>
      <c r="B12" s="86">
        <v>2</v>
      </c>
      <c r="C12" s="79" t="s">
        <v>7</v>
      </c>
      <c r="D12" s="22">
        <v>1</v>
      </c>
      <c r="E12" s="80">
        <f>D12*B6</f>
        <v>3</v>
      </c>
      <c r="F12" s="84"/>
      <c r="G12" s="84"/>
      <c r="H12" s="91"/>
      <c r="I12" s="92" t="s">
        <v>50</v>
      </c>
      <c r="J12" s="84"/>
      <c r="K12" s="89"/>
    </row>
    <row r="13" spans="1:12" ht="16" thickBot="1" x14ac:dyDescent="0.4">
      <c r="A13" s="93"/>
      <c r="B13" s="87"/>
      <c r="C13" s="79" t="s">
        <v>21</v>
      </c>
      <c r="D13" s="22">
        <v>6</v>
      </c>
      <c r="E13" s="80">
        <f>D13*B6</f>
        <v>18</v>
      </c>
      <c r="F13" s="84"/>
      <c r="G13" s="84"/>
      <c r="H13" s="94"/>
      <c r="I13" s="95" t="s">
        <v>48</v>
      </c>
      <c r="J13" s="84"/>
      <c r="K13" s="89"/>
    </row>
    <row r="14" spans="1:12" ht="16" thickBot="1" x14ac:dyDescent="0.4">
      <c r="A14" s="93"/>
      <c r="B14" s="87"/>
      <c r="C14" s="79" t="s">
        <v>22</v>
      </c>
      <c r="D14" s="22">
        <v>4</v>
      </c>
      <c r="E14" s="80">
        <f>D14*B6</f>
        <v>12</v>
      </c>
      <c r="F14" s="84"/>
      <c r="G14" s="84"/>
      <c r="H14" s="96"/>
      <c r="I14" s="97" t="s">
        <v>49</v>
      </c>
      <c r="J14" s="84"/>
      <c r="K14" s="89"/>
    </row>
    <row r="15" spans="1:12" x14ac:dyDescent="0.35">
      <c r="A15" s="93"/>
      <c r="B15" s="87"/>
      <c r="C15" s="98" t="s">
        <v>33</v>
      </c>
      <c r="D15" s="23">
        <v>1</v>
      </c>
      <c r="E15" s="99">
        <f>D15*B6</f>
        <v>3</v>
      </c>
      <c r="F15" s="84"/>
      <c r="G15" s="84"/>
      <c r="H15" s="87"/>
      <c r="I15" s="84"/>
      <c r="J15" s="84"/>
      <c r="K15" s="89"/>
    </row>
    <row r="16" spans="1:12" x14ac:dyDescent="0.35">
      <c r="A16" s="93"/>
      <c r="B16" s="87"/>
      <c r="C16" s="100" t="s">
        <v>34</v>
      </c>
      <c r="D16" s="24">
        <v>4</v>
      </c>
      <c r="E16" s="101">
        <f>D16*B6</f>
        <v>12</v>
      </c>
      <c r="F16" s="84"/>
      <c r="G16" s="84"/>
      <c r="H16" s="87"/>
      <c r="I16" s="84"/>
      <c r="J16" s="84"/>
      <c r="K16" s="89"/>
    </row>
    <row r="17" spans="1:11" x14ac:dyDescent="0.35">
      <c r="A17" s="93"/>
      <c r="B17" s="87"/>
      <c r="C17" s="102" t="s">
        <v>54</v>
      </c>
      <c r="D17" s="24">
        <v>1</v>
      </c>
      <c r="E17" s="101">
        <f>B6*D17</f>
        <v>3</v>
      </c>
      <c r="F17" s="84"/>
      <c r="G17" s="84"/>
      <c r="H17" s="87"/>
      <c r="I17" s="84"/>
      <c r="J17" s="84"/>
      <c r="K17" s="89"/>
    </row>
    <row r="18" spans="1:11" ht="16" thickBot="1" x14ac:dyDescent="0.4">
      <c r="A18" s="93"/>
      <c r="B18" s="87"/>
      <c r="C18" s="103" t="s">
        <v>55</v>
      </c>
      <c r="D18" s="25">
        <v>2</v>
      </c>
      <c r="E18" s="104">
        <f>B6*D18</f>
        <v>6</v>
      </c>
      <c r="F18" s="84"/>
      <c r="G18" s="84"/>
      <c r="H18" s="87"/>
      <c r="I18" s="84"/>
      <c r="J18" s="84"/>
      <c r="K18" s="89"/>
    </row>
    <row r="19" spans="1:11" x14ac:dyDescent="0.35">
      <c r="A19" s="93"/>
      <c r="B19" s="87"/>
      <c r="C19" s="102" t="s">
        <v>56</v>
      </c>
      <c r="D19" s="24">
        <v>1</v>
      </c>
      <c r="E19" s="101">
        <f>B6*D19</f>
        <v>3</v>
      </c>
      <c r="F19" s="84"/>
      <c r="G19" s="84"/>
      <c r="H19" s="134" t="s">
        <v>78</v>
      </c>
      <c r="I19" s="131"/>
      <c r="J19" s="127">
        <f>SUM(D3:D21)+SUM(G3:G7)+SUM(J3:J9)</f>
        <v>52</v>
      </c>
      <c r="K19" s="89"/>
    </row>
    <row r="20" spans="1:11" ht="16" thickBot="1" x14ac:dyDescent="0.4">
      <c r="A20" s="93"/>
      <c r="B20" s="87"/>
      <c r="C20" s="102" t="s">
        <v>57</v>
      </c>
      <c r="D20" s="24">
        <v>1</v>
      </c>
      <c r="E20" s="106">
        <f>D20*B6</f>
        <v>3</v>
      </c>
      <c r="F20" s="84"/>
      <c r="G20" s="84"/>
      <c r="H20" s="135" t="s">
        <v>79</v>
      </c>
      <c r="I20" s="132"/>
      <c r="J20" s="133">
        <f>SUM(E3:E21)+SUM(H4:H7)+SUM(K4:K9)</f>
        <v>149</v>
      </c>
      <c r="K20" s="89"/>
    </row>
    <row r="21" spans="1:11" ht="16" thickBot="1" x14ac:dyDescent="0.4">
      <c r="A21" s="119"/>
      <c r="B21" s="120"/>
      <c r="C21" s="105" t="s">
        <v>58</v>
      </c>
      <c r="D21" s="26">
        <v>1</v>
      </c>
      <c r="E21" s="107">
        <f>D21*B6</f>
        <v>3</v>
      </c>
      <c r="F21" s="121"/>
      <c r="G21" s="121"/>
      <c r="H21" s="120"/>
      <c r="I21" s="121"/>
      <c r="J21" s="121"/>
      <c r="K21" s="122"/>
    </row>
    <row r="22" spans="1:11" x14ac:dyDescent="0.35">
      <c r="C22" s="60"/>
    </row>
    <row r="23" spans="1:11" x14ac:dyDescent="0.35">
      <c r="C23" s="60"/>
    </row>
    <row r="24" spans="1:11" x14ac:dyDescent="0.35">
      <c r="C24" s="60"/>
    </row>
    <row r="25" spans="1:11" x14ac:dyDescent="0.35">
      <c r="C25" s="60"/>
    </row>
    <row r="26" spans="1:11" x14ac:dyDescent="0.35">
      <c r="C26" s="60"/>
    </row>
    <row r="27" spans="1:11" ht="16" thickBot="1" x14ac:dyDescent="0.4">
      <c r="C27" s="60"/>
    </row>
    <row r="28" spans="1:11" ht="16" thickBot="1" x14ac:dyDescent="0.4">
      <c r="C28" s="60"/>
      <c r="F28" s="110"/>
    </row>
    <row r="29" spans="1:11" x14ac:dyDescent="0.35">
      <c r="C29" s="60"/>
    </row>
    <row r="30" spans="1:11" x14ac:dyDescent="0.35">
      <c r="C30" s="60"/>
    </row>
    <row r="31" spans="1:11" x14ac:dyDescent="0.35">
      <c r="C31" s="60"/>
    </row>
    <row r="32" spans="1:11" x14ac:dyDescent="0.35">
      <c r="C32" s="60"/>
    </row>
    <row r="33" spans="3:3" x14ac:dyDescent="0.35">
      <c r="C33" s="60"/>
    </row>
    <row r="34" spans="3:3" x14ac:dyDescent="0.35">
      <c r="C34" s="60"/>
    </row>
    <row r="35" spans="3:3" x14ac:dyDescent="0.35">
      <c r="C35" s="60"/>
    </row>
    <row r="36" spans="3:3" x14ac:dyDescent="0.35">
      <c r="C36" s="60"/>
    </row>
    <row r="37" spans="3:3" x14ac:dyDescent="0.35">
      <c r="C37" s="60"/>
    </row>
    <row r="38" spans="3:3" x14ac:dyDescent="0.35">
      <c r="C38" s="60"/>
    </row>
    <row r="39" spans="3:3" x14ac:dyDescent="0.35">
      <c r="C39" s="60"/>
    </row>
    <row r="40" spans="3:3" x14ac:dyDescent="0.35">
      <c r="C40" s="60"/>
    </row>
    <row r="41" spans="3:3" x14ac:dyDescent="0.35">
      <c r="C41" s="60"/>
    </row>
    <row r="42" spans="3:3" x14ac:dyDescent="0.35">
      <c r="C42" s="60"/>
    </row>
    <row r="43" spans="3:3" x14ac:dyDescent="0.35">
      <c r="C43" s="60"/>
    </row>
    <row r="44" spans="3:3" x14ac:dyDescent="0.35">
      <c r="C44" s="60"/>
    </row>
    <row r="45" spans="3:3" x14ac:dyDescent="0.35">
      <c r="C45" s="60"/>
    </row>
    <row r="46" spans="3:3" x14ac:dyDescent="0.35">
      <c r="C46" s="60"/>
    </row>
  </sheetData>
  <sheetProtection selectLockedCells="1"/>
  <mergeCells count="4">
    <mergeCell ref="A1:K1"/>
    <mergeCell ref="A7:B7"/>
    <mergeCell ref="A10:B10"/>
    <mergeCell ref="H11:I11"/>
  </mergeCells>
  <pageMargins left="0.7" right="0.7" top="0.75" bottom="0.75" header="0.3" footer="0.3"/>
  <pageSetup orientation="portrait" horizontalDpi="0" verticalDpi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workbookViewId="0">
      <selection activeCell="E14" sqref="E14"/>
    </sheetView>
  </sheetViews>
  <sheetFormatPr defaultColWidth="10.83203125" defaultRowHeight="15.5" x14ac:dyDescent="0.35"/>
  <cols>
    <col min="1" max="1" width="15.75" style="1" customWidth="1"/>
    <col min="2" max="2" width="9" style="1" customWidth="1"/>
    <col min="3" max="3" width="14.1640625" style="5" customWidth="1"/>
    <col min="4" max="4" width="4.4140625" style="5" customWidth="1"/>
    <col min="5" max="5" width="7.25" style="1" customWidth="1"/>
    <col min="6" max="6" width="11.75" style="5" bestFit="1" customWidth="1"/>
    <col min="7" max="7" width="5.75" style="5" customWidth="1"/>
    <col min="8" max="8" width="6.25" style="1" customWidth="1"/>
    <col min="9" max="9" width="12.1640625" style="5" customWidth="1"/>
    <col min="10" max="10" width="4.83203125" style="5" customWidth="1"/>
    <col min="11" max="11" width="6.1640625" style="1" customWidth="1"/>
  </cols>
  <sheetData>
    <row r="1" spans="1:12" ht="19" thickBot="1" x14ac:dyDescent="0.5">
      <c r="A1" s="273" t="s">
        <v>59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2" ht="16" thickBot="1" x14ac:dyDescent="0.4">
      <c r="A2" s="111" t="s">
        <v>24</v>
      </c>
      <c r="B2" s="112" t="s">
        <v>30</v>
      </c>
      <c r="C2" s="113" t="s">
        <v>26</v>
      </c>
      <c r="D2" s="114" t="s">
        <v>32</v>
      </c>
      <c r="E2" s="115" t="s">
        <v>29</v>
      </c>
      <c r="F2" s="116" t="s">
        <v>44</v>
      </c>
      <c r="G2" s="114" t="s">
        <v>32</v>
      </c>
      <c r="H2" s="112" t="s">
        <v>29</v>
      </c>
      <c r="I2" s="117" t="s">
        <v>45</v>
      </c>
      <c r="J2" s="114" t="s">
        <v>36</v>
      </c>
      <c r="K2" s="118" t="s">
        <v>29</v>
      </c>
    </row>
    <row r="3" spans="1:12" x14ac:dyDescent="0.35">
      <c r="A3" s="61" t="s">
        <v>40</v>
      </c>
      <c r="B3" s="62">
        <v>3</v>
      </c>
      <c r="C3" s="63" t="s">
        <v>10</v>
      </c>
      <c r="D3" s="20">
        <v>1</v>
      </c>
      <c r="E3" s="64">
        <f>B6*D3</f>
        <v>2</v>
      </c>
      <c r="F3" s="65" t="s">
        <v>47</v>
      </c>
      <c r="G3" s="7">
        <v>12</v>
      </c>
      <c r="H3" s="66"/>
      <c r="I3" s="10" t="s">
        <v>46</v>
      </c>
      <c r="J3" s="7">
        <v>12</v>
      </c>
      <c r="K3" s="67"/>
    </row>
    <row r="4" spans="1:12" x14ac:dyDescent="0.35">
      <c r="A4" s="68" t="s">
        <v>41</v>
      </c>
      <c r="B4" s="69">
        <v>12</v>
      </c>
      <c r="C4" s="70" t="s">
        <v>11</v>
      </c>
      <c r="D4" s="21">
        <v>1</v>
      </c>
      <c r="E4" s="71">
        <f>D4*B6</f>
        <v>2</v>
      </c>
      <c r="F4" s="72" t="s">
        <v>13</v>
      </c>
      <c r="G4" s="8">
        <v>1</v>
      </c>
      <c r="H4" s="73">
        <f>(G3*B8*G4)/B9</f>
        <v>16</v>
      </c>
      <c r="I4" s="11" t="s">
        <v>17</v>
      </c>
      <c r="J4" s="8">
        <v>1</v>
      </c>
      <c r="K4" s="74">
        <f>(J3*B11*J4)/B12</f>
        <v>18</v>
      </c>
    </row>
    <row r="5" spans="1:12" x14ac:dyDescent="0.35">
      <c r="A5" s="68" t="s">
        <v>25</v>
      </c>
      <c r="B5" s="75">
        <f>(B3*24)/B4</f>
        <v>6</v>
      </c>
      <c r="C5" s="70" t="s">
        <v>12</v>
      </c>
      <c r="D5" s="21">
        <v>0</v>
      </c>
      <c r="E5" s="71">
        <f>D5*B6</f>
        <v>0</v>
      </c>
      <c r="F5" s="72" t="s">
        <v>14</v>
      </c>
      <c r="G5" s="8">
        <v>1</v>
      </c>
      <c r="H5" s="73">
        <f>(G3*B8*G5)/B9</f>
        <v>16</v>
      </c>
      <c r="I5" s="11" t="s">
        <v>20</v>
      </c>
      <c r="J5" s="8">
        <v>1</v>
      </c>
      <c r="K5" s="76">
        <f>(J3*B11*J6)/B12</f>
        <v>36</v>
      </c>
    </row>
    <row r="6" spans="1:12" s="5" customFormat="1" ht="16" thickBot="1" x14ac:dyDescent="0.4">
      <c r="A6" s="77" t="s">
        <v>31</v>
      </c>
      <c r="B6" s="78">
        <f>B5/B3</f>
        <v>2</v>
      </c>
      <c r="C6" s="79" t="s">
        <v>2</v>
      </c>
      <c r="D6" s="22">
        <v>1</v>
      </c>
      <c r="E6" s="80">
        <f>D6*B6</f>
        <v>2</v>
      </c>
      <c r="F6" s="72" t="s">
        <v>15</v>
      </c>
      <c r="G6" s="8">
        <v>1</v>
      </c>
      <c r="H6" s="73">
        <f>(G3*B8*G6)/B9</f>
        <v>16</v>
      </c>
      <c r="I6" s="11" t="s">
        <v>18</v>
      </c>
      <c r="J6" s="8">
        <v>2</v>
      </c>
      <c r="K6" s="74">
        <f>(J3*B11*J6)/B12</f>
        <v>36</v>
      </c>
    </row>
    <row r="7" spans="1:12" ht="16" thickBot="1" x14ac:dyDescent="0.4">
      <c r="A7" s="276" t="s">
        <v>42</v>
      </c>
      <c r="B7" s="277"/>
      <c r="C7" s="79" t="s">
        <v>3</v>
      </c>
      <c r="D7" s="22">
        <v>1</v>
      </c>
      <c r="E7" s="80">
        <f>D7*B6</f>
        <v>2</v>
      </c>
      <c r="F7" s="81" t="s">
        <v>16</v>
      </c>
      <c r="G7" s="9">
        <v>0</v>
      </c>
      <c r="H7" s="82">
        <f>(G3*B8*G7)/B9</f>
        <v>0</v>
      </c>
      <c r="I7" s="11" t="s">
        <v>19</v>
      </c>
      <c r="J7" s="8">
        <v>3</v>
      </c>
      <c r="K7" s="74">
        <f>(J3*B11*J7)/B12</f>
        <v>54</v>
      </c>
      <c r="L7" s="5"/>
    </row>
    <row r="8" spans="1:12" x14ac:dyDescent="0.35">
      <c r="A8" s="83" t="s">
        <v>35</v>
      </c>
      <c r="B8" s="62">
        <v>4</v>
      </c>
      <c r="C8" s="79" t="s">
        <v>4</v>
      </c>
      <c r="D8" s="22">
        <v>1</v>
      </c>
      <c r="E8" s="80">
        <f>D8*B6</f>
        <v>2</v>
      </c>
      <c r="F8" s="17"/>
      <c r="G8" s="17"/>
      <c r="H8" s="85"/>
      <c r="I8" s="11" t="s">
        <v>27</v>
      </c>
      <c r="J8" s="8">
        <v>0</v>
      </c>
      <c r="K8" s="76">
        <f>(J3*B11*J8)/B12</f>
        <v>0</v>
      </c>
      <c r="L8" s="5"/>
    </row>
    <row r="9" spans="1:12" ht="16" thickBot="1" x14ac:dyDescent="0.4">
      <c r="A9" s="77" t="s">
        <v>39</v>
      </c>
      <c r="B9" s="86">
        <v>3</v>
      </c>
      <c r="C9" s="79" t="s">
        <v>5</v>
      </c>
      <c r="D9" s="22">
        <v>1</v>
      </c>
      <c r="E9" s="80">
        <f>D9*B6</f>
        <v>2</v>
      </c>
      <c r="F9" s="17"/>
      <c r="G9" s="84"/>
      <c r="H9" s="87"/>
      <c r="I9" s="12" t="s">
        <v>37</v>
      </c>
      <c r="J9" s="9">
        <v>0</v>
      </c>
      <c r="K9" s="88">
        <f>(J3*B11*J9)/B12</f>
        <v>0</v>
      </c>
      <c r="L9" s="5"/>
    </row>
    <row r="10" spans="1:12" ht="16" thickBot="1" x14ac:dyDescent="0.4">
      <c r="A10" s="276" t="s">
        <v>43</v>
      </c>
      <c r="B10" s="277"/>
      <c r="C10" s="79" t="s">
        <v>6</v>
      </c>
      <c r="D10" s="22">
        <v>1</v>
      </c>
      <c r="E10" s="80">
        <f>D10*B6</f>
        <v>2</v>
      </c>
      <c r="F10" s="17"/>
      <c r="G10" s="84"/>
      <c r="H10" s="87"/>
      <c r="I10" s="84" t="s">
        <v>28</v>
      </c>
      <c r="J10" s="84"/>
      <c r="K10" s="89"/>
      <c r="L10" s="5"/>
    </row>
    <row r="11" spans="1:12" ht="16" thickBot="1" x14ac:dyDescent="0.4">
      <c r="A11" s="83" t="s">
        <v>35</v>
      </c>
      <c r="B11" s="62">
        <v>3</v>
      </c>
      <c r="C11" s="79" t="s">
        <v>23</v>
      </c>
      <c r="D11" s="22">
        <v>1</v>
      </c>
      <c r="E11" s="80">
        <f>D11*B6</f>
        <v>2</v>
      </c>
      <c r="F11" s="17"/>
      <c r="G11" s="84"/>
      <c r="H11" s="278" t="s">
        <v>51</v>
      </c>
      <c r="I11" s="279"/>
      <c r="J11" s="84"/>
      <c r="K11" s="89"/>
    </row>
    <row r="12" spans="1:12" ht="16" thickBot="1" x14ac:dyDescent="0.4">
      <c r="A12" s="90" t="s">
        <v>38</v>
      </c>
      <c r="B12" s="86">
        <v>2</v>
      </c>
      <c r="C12" s="79" t="s">
        <v>7</v>
      </c>
      <c r="D12" s="22">
        <v>1</v>
      </c>
      <c r="E12" s="80">
        <f>D12*B6</f>
        <v>2</v>
      </c>
      <c r="F12" s="84"/>
      <c r="G12" s="84"/>
      <c r="H12" s="91"/>
      <c r="I12" s="92" t="s">
        <v>50</v>
      </c>
      <c r="J12" s="84"/>
      <c r="K12" s="89"/>
    </row>
    <row r="13" spans="1:12" ht="16" thickBot="1" x14ac:dyDescent="0.4">
      <c r="A13" s="93"/>
      <c r="B13" s="87"/>
      <c r="C13" s="79" t="s">
        <v>21</v>
      </c>
      <c r="D13" s="22">
        <v>10</v>
      </c>
      <c r="E13" s="80">
        <f>D13*B6</f>
        <v>20</v>
      </c>
      <c r="F13" s="84"/>
      <c r="G13" s="84"/>
      <c r="H13" s="94"/>
      <c r="I13" s="95" t="s">
        <v>48</v>
      </c>
      <c r="J13" s="84"/>
      <c r="K13" s="89"/>
    </row>
    <row r="14" spans="1:12" ht="16" thickBot="1" x14ac:dyDescent="0.4">
      <c r="A14" s="93"/>
      <c r="B14" s="87"/>
      <c r="C14" s="79" t="s">
        <v>22</v>
      </c>
      <c r="D14" s="22">
        <v>4</v>
      </c>
      <c r="E14" s="80">
        <f>D14*B6</f>
        <v>8</v>
      </c>
      <c r="F14" s="84"/>
      <c r="G14" s="84"/>
      <c r="H14" s="96"/>
      <c r="I14" s="97" t="s">
        <v>49</v>
      </c>
      <c r="J14" s="84"/>
      <c r="K14" s="89"/>
    </row>
    <row r="15" spans="1:12" x14ac:dyDescent="0.35">
      <c r="A15" s="93"/>
      <c r="B15" s="87"/>
      <c r="C15" s="98" t="s">
        <v>33</v>
      </c>
      <c r="D15" s="23">
        <v>1</v>
      </c>
      <c r="E15" s="99">
        <f>D15*B6</f>
        <v>2</v>
      </c>
      <c r="F15" s="84"/>
      <c r="G15" s="84"/>
      <c r="H15" s="87"/>
      <c r="I15" s="84"/>
      <c r="J15" s="84"/>
      <c r="K15" s="89"/>
    </row>
    <row r="16" spans="1:12" x14ac:dyDescent="0.35">
      <c r="A16" s="93"/>
      <c r="B16" s="87"/>
      <c r="C16" s="100" t="s">
        <v>34</v>
      </c>
      <c r="D16" s="24">
        <v>6</v>
      </c>
      <c r="E16" s="101">
        <f>D16*B6</f>
        <v>12</v>
      </c>
      <c r="F16" s="84"/>
      <c r="G16" s="84"/>
      <c r="H16" s="87"/>
      <c r="I16" s="84"/>
      <c r="J16" s="84"/>
      <c r="K16" s="89"/>
    </row>
    <row r="17" spans="1:11" x14ac:dyDescent="0.35">
      <c r="A17" s="93"/>
      <c r="B17" s="87"/>
      <c r="C17" s="102" t="s">
        <v>54</v>
      </c>
      <c r="D17" s="24">
        <v>1</v>
      </c>
      <c r="E17" s="101">
        <f>B6*D17</f>
        <v>2</v>
      </c>
      <c r="F17" s="84"/>
      <c r="G17" s="84"/>
      <c r="H17" s="87"/>
      <c r="I17" s="84"/>
      <c r="J17" s="84"/>
      <c r="K17" s="89"/>
    </row>
    <row r="18" spans="1:11" ht="16" thickBot="1" x14ac:dyDescent="0.4">
      <c r="A18" s="93"/>
      <c r="B18" s="87"/>
      <c r="C18" s="103" t="s">
        <v>55</v>
      </c>
      <c r="D18" s="25">
        <v>2</v>
      </c>
      <c r="E18" s="104">
        <f>B6*D18</f>
        <v>4</v>
      </c>
      <c r="F18" s="84"/>
      <c r="G18" s="84"/>
      <c r="H18" s="87"/>
      <c r="I18" s="84"/>
      <c r="J18" s="84"/>
      <c r="K18" s="89"/>
    </row>
    <row r="19" spans="1:11" x14ac:dyDescent="0.35">
      <c r="A19" s="93"/>
      <c r="B19" s="87"/>
      <c r="C19" s="102" t="s">
        <v>56</v>
      </c>
      <c r="D19" s="24">
        <v>1</v>
      </c>
      <c r="E19" s="101">
        <f>B6*D19</f>
        <v>2</v>
      </c>
      <c r="F19" s="84"/>
      <c r="G19" s="84"/>
      <c r="H19" s="134" t="s">
        <v>78</v>
      </c>
      <c r="I19" s="131"/>
      <c r="J19" s="127">
        <f>SUM(D3:D21)+SUM(G3:G7)+SUM(J3:J9)</f>
        <v>70</v>
      </c>
      <c r="K19" s="89"/>
    </row>
    <row r="20" spans="1:11" ht="16" thickBot="1" x14ac:dyDescent="0.4">
      <c r="A20" s="93"/>
      <c r="B20" s="87"/>
      <c r="C20" s="102" t="s">
        <v>57</v>
      </c>
      <c r="D20" s="24">
        <v>1</v>
      </c>
      <c r="E20" s="106">
        <f>D20*B6</f>
        <v>2</v>
      </c>
      <c r="F20" s="84"/>
      <c r="G20" s="84"/>
      <c r="H20" s="135" t="s">
        <v>79</v>
      </c>
      <c r="I20" s="132"/>
      <c r="J20" s="133">
        <f>SUM(E3:E21)+SUM(H4:H7)+SUM(K4:K9)</f>
        <v>264</v>
      </c>
      <c r="K20" s="89"/>
    </row>
    <row r="21" spans="1:11" ht="16" thickBot="1" x14ac:dyDescent="0.4">
      <c r="A21" s="119"/>
      <c r="B21" s="120"/>
      <c r="C21" s="105" t="s">
        <v>58</v>
      </c>
      <c r="D21" s="26">
        <v>1</v>
      </c>
      <c r="E21" s="107">
        <f>D21*B6</f>
        <v>2</v>
      </c>
      <c r="F21" s="121"/>
      <c r="G21" s="121"/>
      <c r="H21" s="120"/>
      <c r="I21" s="121"/>
      <c r="J21" s="121"/>
      <c r="K21" s="122"/>
    </row>
    <row r="22" spans="1:11" x14ac:dyDescent="0.35">
      <c r="C22" s="60"/>
    </row>
    <row r="23" spans="1:11" x14ac:dyDescent="0.35">
      <c r="C23" s="60"/>
    </row>
    <row r="24" spans="1:11" x14ac:dyDescent="0.35">
      <c r="A24" s="1" t="s">
        <v>61</v>
      </c>
      <c r="B24" s="123" t="s">
        <v>62</v>
      </c>
      <c r="C24" s="60"/>
    </row>
    <row r="25" spans="1:11" x14ac:dyDescent="0.35">
      <c r="B25" s="123" t="s">
        <v>63</v>
      </c>
      <c r="C25" s="60"/>
    </row>
    <row r="26" spans="1:11" x14ac:dyDescent="0.35">
      <c r="B26" s="123" t="s">
        <v>64</v>
      </c>
      <c r="C26" s="60"/>
    </row>
    <row r="27" spans="1:11" ht="16" thickBot="1" x14ac:dyDescent="0.4">
      <c r="B27" s="123"/>
      <c r="C27" s="60"/>
    </row>
    <row r="28" spans="1:11" ht="16" thickBot="1" x14ac:dyDescent="0.4">
      <c r="B28" s="123"/>
      <c r="C28" s="60"/>
      <c r="F28" s="110"/>
    </row>
    <row r="29" spans="1:11" x14ac:dyDescent="0.35">
      <c r="B29" s="123"/>
      <c r="C29" s="60"/>
    </row>
    <row r="30" spans="1:11" x14ac:dyDescent="0.35">
      <c r="B30" s="123"/>
      <c r="C30" s="60"/>
    </row>
    <row r="31" spans="1:11" x14ac:dyDescent="0.35">
      <c r="B31" s="123"/>
      <c r="C31" s="60"/>
    </row>
    <row r="32" spans="1:11" x14ac:dyDescent="0.35">
      <c r="B32" s="123"/>
      <c r="C32" s="60"/>
    </row>
    <row r="33" spans="2:3" x14ac:dyDescent="0.35">
      <c r="B33" s="123"/>
      <c r="C33" s="60"/>
    </row>
    <row r="34" spans="2:3" x14ac:dyDescent="0.35">
      <c r="B34" s="123"/>
      <c r="C34" s="60"/>
    </row>
    <row r="35" spans="2:3" x14ac:dyDescent="0.35">
      <c r="B35" s="123"/>
      <c r="C35" s="60"/>
    </row>
    <row r="36" spans="2:3" x14ac:dyDescent="0.35">
      <c r="B36" s="123"/>
      <c r="C36" s="60"/>
    </row>
    <row r="37" spans="2:3" x14ac:dyDescent="0.35">
      <c r="B37" s="123"/>
      <c r="C37" s="60"/>
    </row>
    <row r="38" spans="2:3" x14ac:dyDescent="0.35">
      <c r="B38" s="123"/>
      <c r="C38" s="60"/>
    </row>
    <row r="39" spans="2:3" x14ac:dyDescent="0.35">
      <c r="B39" s="123"/>
      <c r="C39" s="60"/>
    </row>
    <row r="40" spans="2:3" x14ac:dyDescent="0.35">
      <c r="B40" s="123"/>
      <c r="C40" s="60"/>
    </row>
    <row r="41" spans="2:3" x14ac:dyDescent="0.35">
      <c r="B41" s="123"/>
      <c r="C41" s="60"/>
    </row>
    <row r="42" spans="2:3" x14ac:dyDescent="0.35">
      <c r="B42" s="123"/>
      <c r="C42" s="60"/>
    </row>
    <row r="43" spans="2:3" x14ac:dyDescent="0.35">
      <c r="B43" s="123"/>
      <c r="C43" s="60"/>
    </row>
    <row r="44" spans="2:3" x14ac:dyDescent="0.35">
      <c r="B44" s="123"/>
      <c r="C44" s="60"/>
    </row>
    <row r="45" spans="2:3" x14ac:dyDescent="0.35">
      <c r="C45" s="60"/>
    </row>
    <row r="46" spans="2:3" x14ac:dyDescent="0.35">
      <c r="C46" s="60"/>
    </row>
  </sheetData>
  <sheetProtection selectLockedCells="1"/>
  <mergeCells count="4">
    <mergeCell ref="A1:K1"/>
    <mergeCell ref="A7:B7"/>
    <mergeCell ref="A10:B10"/>
    <mergeCell ref="H11:I11"/>
  </mergeCells>
  <pageMargins left="0.7" right="0.7" top="0.75" bottom="0.75" header="0.3" footer="0.3"/>
  <pageSetup orientation="portrait" horizontalDpi="0" verticalDpi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tabSelected="1" workbookViewId="0">
      <selection activeCell="E14" sqref="E14"/>
    </sheetView>
  </sheetViews>
  <sheetFormatPr defaultColWidth="10.83203125" defaultRowHeight="15.5" x14ac:dyDescent="0.35"/>
  <cols>
    <col min="1" max="1" width="15.75" style="1" customWidth="1"/>
    <col min="2" max="2" width="9" style="1" customWidth="1"/>
    <col min="3" max="3" width="14.1640625" style="5" customWidth="1"/>
    <col min="4" max="4" width="4.4140625" style="5" customWidth="1"/>
    <col min="5" max="5" width="7.25" style="1" customWidth="1"/>
    <col min="6" max="6" width="11.75" style="5" bestFit="1" customWidth="1"/>
    <col min="7" max="7" width="5.75" style="5" customWidth="1"/>
    <col min="8" max="8" width="6.25" style="1" customWidth="1"/>
    <col min="9" max="9" width="12.1640625" style="5" customWidth="1"/>
    <col min="10" max="10" width="4.83203125" style="5" customWidth="1"/>
    <col min="11" max="11" width="6.1640625" style="1" customWidth="1"/>
  </cols>
  <sheetData>
    <row r="1" spans="1:12" ht="19" thickBot="1" x14ac:dyDescent="0.5">
      <c r="A1" s="273" t="s">
        <v>87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2" ht="16" thickBot="1" x14ac:dyDescent="0.4">
      <c r="A2" s="111" t="s">
        <v>24</v>
      </c>
      <c r="B2" s="112" t="s">
        <v>30</v>
      </c>
      <c r="C2" s="113" t="s">
        <v>26</v>
      </c>
      <c r="D2" s="114" t="s">
        <v>32</v>
      </c>
      <c r="E2" s="115" t="s">
        <v>29</v>
      </c>
      <c r="F2" s="116" t="s">
        <v>44</v>
      </c>
      <c r="G2" s="114" t="s">
        <v>32</v>
      </c>
      <c r="H2" s="112" t="s">
        <v>29</v>
      </c>
      <c r="I2" s="117" t="s">
        <v>45</v>
      </c>
      <c r="J2" s="114" t="s">
        <v>36</v>
      </c>
      <c r="K2" s="118" t="s">
        <v>29</v>
      </c>
    </row>
    <row r="3" spans="1:12" x14ac:dyDescent="0.35">
      <c r="A3" s="61" t="s">
        <v>40</v>
      </c>
      <c r="B3" s="62">
        <v>3</v>
      </c>
      <c r="C3" s="63" t="s">
        <v>10</v>
      </c>
      <c r="D3" s="20">
        <v>1</v>
      </c>
      <c r="E3" s="64">
        <f>B6*D3</f>
        <v>2</v>
      </c>
      <c r="F3" s="65" t="s">
        <v>47</v>
      </c>
      <c r="G3" s="7">
        <v>12</v>
      </c>
      <c r="H3" s="66"/>
      <c r="I3" s="10" t="s">
        <v>46</v>
      </c>
      <c r="J3" s="7">
        <v>12</v>
      </c>
      <c r="K3" s="67"/>
    </row>
    <row r="4" spans="1:12" x14ac:dyDescent="0.35">
      <c r="A4" s="68" t="s">
        <v>41</v>
      </c>
      <c r="B4" s="69">
        <v>12</v>
      </c>
      <c r="C4" s="70" t="s">
        <v>11</v>
      </c>
      <c r="D4" s="21">
        <v>1</v>
      </c>
      <c r="E4" s="71">
        <f>D4*B6</f>
        <v>2</v>
      </c>
      <c r="F4" s="72" t="s">
        <v>13</v>
      </c>
      <c r="G4" s="8">
        <v>1</v>
      </c>
      <c r="H4" s="73">
        <f>(G3*B8*G4)/B9</f>
        <v>16</v>
      </c>
      <c r="I4" s="11" t="s">
        <v>17</v>
      </c>
      <c r="J4" s="8">
        <v>1</v>
      </c>
      <c r="K4" s="74">
        <f>(J3*B11*J4)/B12</f>
        <v>18</v>
      </c>
    </row>
    <row r="5" spans="1:12" x14ac:dyDescent="0.35">
      <c r="A5" s="68" t="s">
        <v>25</v>
      </c>
      <c r="B5" s="75">
        <f>(B3*24)/B4</f>
        <v>6</v>
      </c>
      <c r="C5" s="70" t="s">
        <v>12</v>
      </c>
      <c r="D5" s="21">
        <v>2</v>
      </c>
      <c r="E5" s="71">
        <f>D5*B6</f>
        <v>4</v>
      </c>
      <c r="F5" s="72" t="s">
        <v>14</v>
      </c>
      <c r="G5" s="8">
        <v>1</v>
      </c>
      <c r="H5" s="73">
        <f>(G3*B8*G5)/B9</f>
        <v>16</v>
      </c>
      <c r="I5" s="11" t="s">
        <v>20</v>
      </c>
      <c r="J5" s="8">
        <v>1</v>
      </c>
      <c r="K5" s="76">
        <f>(J3*B11*J6)/B12</f>
        <v>36</v>
      </c>
    </row>
    <row r="6" spans="1:12" s="5" customFormat="1" ht="16" thickBot="1" x14ac:dyDescent="0.4">
      <c r="A6" s="77" t="s">
        <v>31</v>
      </c>
      <c r="B6" s="78">
        <f>B5/B3</f>
        <v>2</v>
      </c>
      <c r="C6" s="79" t="s">
        <v>2</v>
      </c>
      <c r="D6" s="22">
        <v>3</v>
      </c>
      <c r="E6" s="80">
        <f>D6*B6</f>
        <v>6</v>
      </c>
      <c r="F6" s="72" t="s">
        <v>15</v>
      </c>
      <c r="G6" s="8">
        <v>1</v>
      </c>
      <c r="H6" s="73">
        <f>(G3*B8*G6)/B9</f>
        <v>16</v>
      </c>
      <c r="I6" s="11" t="s">
        <v>18</v>
      </c>
      <c r="J6" s="8">
        <v>2</v>
      </c>
      <c r="K6" s="74">
        <f>(J3*B11*J6)/B12</f>
        <v>36</v>
      </c>
    </row>
    <row r="7" spans="1:12" ht="16" thickBot="1" x14ac:dyDescent="0.4">
      <c r="A7" s="276" t="s">
        <v>42</v>
      </c>
      <c r="B7" s="277"/>
      <c r="C7" s="79" t="s">
        <v>3</v>
      </c>
      <c r="D7" s="22">
        <v>3</v>
      </c>
      <c r="E7" s="80">
        <f>D7*B6</f>
        <v>6</v>
      </c>
      <c r="F7" s="81" t="s">
        <v>16</v>
      </c>
      <c r="G7" s="9">
        <v>0</v>
      </c>
      <c r="H7" s="82">
        <f>(G3*B8*G7)/B9</f>
        <v>0</v>
      </c>
      <c r="I7" s="11" t="s">
        <v>19</v>
      </c>
      <c r="J7" s="8">
        <v>3</v>
      </c>
      <c r="K7" s="74">
        <f>(J3*B11*J7)/B12</f>
        <v>54</v>
      </c>
      <c r="L7" s="5"/>
    </row>
    <row r="8" spans="1:12" x14ac:dyDescent="0.35">
      <c r="A8" s="83" t="s">
        <v>35</v>
      </c>
      <c r="B8" s="62">
        <v>4</v>
      </c>
      <c r="C8" s="79" t="s">
        <v>4</v>
      </c>
      <c r="D8" s="22">
        <v>3</v>
      </c>
      <c r="E8" s="80">
        <f>D8*B6</f>
        <v>6</v>
      </c>
      <c r="F8" s="17"/>
      <c r="G8" s="17"/>
      <c r="H8" s="85"/>
      <c r="I8" s="11" t="s">
        <v>27</v>
      </c>
      <c r="J8" s="8">
        <v>0</v>
      </c>
      <c r="K8" s="76">
        <f>(J3*B11*J8)/B12</f>
        <v>0</v>
      </c>
      <c r="L8" s="5"/>
    </row>
    <row r="9" spans="1:12" ht="16" thickBot="1" x14ac:dyDescent="0.4">
      <c r="A9" s="77" t="s">
        <v>39</v>
      </c>
      <c r="B9" s="86">
        <v>3</v>
      </c>
      <c r="C9" s="79" t="s">
        <v>5</v>
      </c>
      <c r="D9" s="22">
        <v>3</v>
      </c>
      <c r="E9" s="80">
        <f>D9*B6</f>
        <v>6</v>
      </c>
      <c r="F9" s="17"/>
      <c r="G9" s="84"/>
      <c r="H9" s="87"/>
      <c r="I9" s="12" t="s">
        <v>37</v>
      </c>
      <c r="J9" s="9">
        <v>0</v>
      </c>
      <c r="K9" s="88">
        <f>(J3*B11*J9)/B12</f>
        <v>0</v>
      </c>
      <c r="L9" s="5"/>
    </row>
    <row r="10" spans="1:12" ht="16" thickBot="1" x14ac:dyDescent="0.4">
      <c r="A10" s="276" t="s">
        <v>43</v>
      </c>
      <c r="B10" s="277"/>
      <c r="C10" s="79" t="s">
        <v>6</v>
      </c>
      <c r="D10" s="22">
        <v>3</v>
      </c>
      <c r="E10" s="80">
        <f>D10*B6</f>
        <v>6</v>
      </c>
      <c r="F10" s="17"/>
      <c r="G10" s="84"/>
      <c r="H10" s="87"/>
      <c r="I10" s="84" t="s">
        <v>28</v>
      </c>
      <c r="J10" s="84"/>
      <c r="K10" s="89"/>
      <c r="L10" s="5"/>
    </row>
    <row r="11" spans="1:12" ht="16" thickBot="1" x14ac:dyDescent="0.4">
      <c r="A11" s="83" t="s">
        <v>35</v>
      </c>
      <c r="B11" s="62">
        <v>3</v>
      </c>
      <c r="C11" s="79" t="s">
        <v>23</v>
      </c>
      <c r="D11" s="22">
        <v>3</v>
      </c>
      <c r="E11" s="80">
        <f>D11*B6</f>
        <v>6</v>
      </c>
      <c r="F11" s="17"/>
      <c r="G11" s="84"/>
      <c r="H11" s="278" t="s">
        <v>51</v>
      </c>
      <c r="I11" s="279"/>
      <c r="J11" s="84"/>
      <c r="K11" s="89"/>
    </row>
    <row r="12" spans="1:12" ht="16" thickBot="1" x14ac:dyDescent="0.4">
      <c r="A12" s="90" t="s">
        <v>38</v>
      </c>
      <c r="B12" s="86">
        <v>2</v>
      </c>
      <c r="C12" s="79" t="s">
        <v>7</v>
      </c>
      <c r="D12" s="22">
        <v>1</v>
      </c>
      <c r="E12" s="80">
        <f>D12*B6</f>
        <v>2</v>
      </c>
      <c r="F12" s="84"/>
      <c r="G12" s="84"/>
      <c r="H12" s="91"/>
      <c r="I12" s="92" t="s">
        <v>50</v>
      </c>
      <c r="J12" s="84"/>
      <c r="K12" s="89"/>
    </row>
    <row r="13" spans="1:12" ht="16" thickBot="1" x14ac:dyDescent="0.4">
      <c r="A13" s="93"/>
      <c r="B13" s="87"/>
      <c r="C13" s="79" t="s">
        <v>21</v>
      </c>
      <c r="D13" s="22">
        <v>20</v>
      </c>
      <c r="E13" s="80">
        <f>D13*B6</f>
        <v>40</v>
      </c>
      <c r="F13" s="84"/>
      <c r="G13" s="84"/>
      <c r="H13" s="94"/>
      <c r="I13" s="95" t="s">
        <v>48</v>
      </c>
      <c r="J13" s="84"/>
      <c r="K13" s="89"/>
    </row>
    <row r="14" spans="1:12" ht="16" thickBot="1" x14ac:dyDescent="0.4">
      <c r="A14" s="93"/>
      <c r="B14" s="87"/>
      <c r="C14" s="79" t="s">
        <v>22</v>
      </c>
      <c r="D14" s="22">
        <v>8</v>
      </c>
      <c r="E14" s="80">
        <f>D14*B6</f>
        <v>16</v>
      </c>
      <c r="F14" s="84"/>
      <c r="G14" s="84"/>
      <c r="H14" s="96"/>
      <c r="I14" s="97" t="s">
        <v>49</v>
      </c>
      <c r="J14" s="84"/>
      <c r="K14" s="89"/>
    </row>
    <row r="15" spans="1:12" x14ac:dyDescent="0.35">
      <c r="A15" s="93"/>
      <c r="B15" s="87"/>
      <c r="C15" s="98" t="s">
        <v>33</v>
      </c>
      <c r="D15" s="23">
        <v>3</v>
      </c>
      <c r="E15" s="99">
        <f>D15*B6</f>
        <v>6</v>
      </c>
      <c r="F15" s="84"/>
      <c r="G15" s="84"/>
      <c r="H15" s="87"/>
      <c r="I15" s="84"/>
      <c r="J15" s="84"/>
      <c r="K15" s="89"/>
    </row>
    <row r="16" spans="1:12" x14ac:dyDescent="0.35">
      <c r="A16" s="93"/>
      <c r="B16" s="87"/>
      <c r="C16" s="100" t="s">
        <v>34</v>
      </c>
      <c r="D16" s="24">
        <v>9</v>
      </c>
      <c r="E16" s="101">
        <f>D16*B6</f>
        <v>18</v>
      </c>
      <c r="F16" s="84"/>
      <c r="G16" s="84"/>
      <c r="H16" s="87"/>
      <c r="I16" s="84"/>
      <c r="J16" s="84"/>
      <c r="K16" s="89"/>
    </row>
    <row r="17" spans="1:11" x14ac:dyDescent="0.35">
      <c r="A17" s="93"/>
      <c r="B17" s="87"/>
      <c r="C17" s="102" t="s">
        <v>54</v>
      </c>
      <c r="D17" s="24">
        <v>3</v>
      </c>
      <c r="E17" s="101">
        <f>B6*D17</f>
        <v>6</v>
      </c>
      <c r="F17" s="84"/>
      <c r="G17" s="84"/>
      <c r="H17" s="87"/>
      <c r="I17" s="84"/>
      <c r="J17" s="84"/>
      <c r="K17" s="89"/>
    </row>
    <row r="18" spans="1:11" ht="16" thickBot="1" x14ac:dyDescent="0.4">
      <c r="A18" s="93"/>
      <c r="B18" s="87"/>
      <c r="C18" s="103" t="s">
        <v>55</v>
      </c>
      <c r="D18" s="25">
        <v>3</v>
      </c>
      <c r="E18" s="104">
        <f>B6*D18</f>
        <v>6</v>
      </c>
      <c r="F18" s="84"/>
      <c r="G18" s="84"/>
      <c r="H18" s="87"/>
      <c r="I18" s="84"/>
      <c r="J18" s="84"/>
      <c r="K18" s="89"/>
    </row>
    <row r="19" spans="1:11" x14ac:dyDescent="0.35">
      <c r="A19" s="93"/>
      <c r="B19" s="87"/>
      <c r="C19" s="102" t="s">
        <v>56</v>
      </c>
      <c r="D19" s="24">
        <v>1</v>
      </c>
      <c r="E19" s="101">
        <f>B6*D19</f>
        <v>2</v>
      </c>
      <c r="F19" s="84"/>
      <c r="G19" s="84"/>
      <c r="H19" s="134" t="s">
        <v>78</v>
      </c>
      <c r="I19" s="131"/>
      <c r="J19" s="127">
        <f>SUM(D3:D21)+SUM(G3:G7)+SUM(J3:J9)</f>
        <v>108</v>
      </c>
      <c r="K19" s="89"/>
    </row>
    <row r="20" spans="1:11" ht="16" thickBot="1" x14ac:dyDescent="0.4">
      <c r="A20" s="93"/>
      <c r="B20" s="87"/>
      <c r="C20" s="102" t="s">
        <v>57</v>
      </c>
      <c r="D20" s="24">
        <v>3</v>
      </c>
      <c r="E20" s="106">
        <f>D20*B6</f>
        <v>6</v>
      </c>
      <c r="F20" s="84"/>
      <c r="G20" s="84"/>
      <c r="H20" s="135" t="s">
        <v>79</v>
      </c>
      <c r="I20" s="132"/>
      <c r="J20" s="133">
        <f>SUM(E3:E21)+SUM(H4:H7)+SUM(K4:K9)</f>
        <v>340</v>
      </c>
      <c r="K20" s="89"/>
    </row>
    <row r="21" spans="1:11" ht="16" thickBot="1" x14ac:dyDescent="0.4">
      <c r="A21" s="119"/>
      <c r="B21" s="120"/>
      <c r="C21" s="105" t="s">
        <v>58</v>
      </c>
      <c r="D21" s="26">
        <v>1</v>
      </c>
      <c r="E21" s="107">
        <f>D21*B6</f>
        <v>2</v>
      </c>
      <c r="F21" s="121"/>
      <c r="G21" s="121"/>
      <c r="H21" s="120"/>
      <c r="I21" s="121"/>
      <c r="J21" s="121"/>
      <c r="K21" s="122"/>
    </row>
    <row r="22" spans="1:11" x14ac:dyDescent="0.35">
      <c r="C22" s="60"/>
    </row>
    <row r="23" spans="1:11" x14ac:dyDescent="0.35">
      <c r="C23" s="60"/>
    </row>
    <row r="24" spans="1:11" x14ac:dyDescent="0.35">
      <c r="A24" s="1" t="s">
        <v>61</v>
      </c>
      <c r="B24" s="123" t="s">
        <v>88</v>
      </c>
      <c r="C24" s="60"/>
    </row>
    <row r="25" spans="1:11" x14ac:dyDescent="0.35">
      <c r="B25" s="123" t="s">
        <v>63</v>
      </c>
      <c r="C25" s="60"/>
    </row>
    <row r="26" spans="1:11" x14ac:dyDescent="0.35">
      <c r="B26" s="123" t="s">
        <v>64</v>
      </c>
      <c r="C26" s="60"/>
    </row>
    <row r="27" spans="1:11" ht="16" thickBot="1" x14ac:dyDescent="0.4">
      <c r="B27" s="123"/>
      <c r="C27" s="60"/>
    </row>
    <row r="28" spans="1:11" ht="16" thickBot="1" x14ac:dyDescent="0.4">
      <c r="B28" s="123"/>
      <c r="C28" s="60"/>
      <c r="F28" s="110"/>
    </row>
    <row r="29" spans="1:11" x14ac:dyDescent="0.35">
      <c r="B29" s="123"/>
      <c r="C29" s="60"/>
    </row>
    <row r="30" spans="1:11" x14ac:dyDescent="0.35">
      <c r="B30" s="123"/>
      <c r="C30" s="60"/>
    </row>
    <row r="31" spans="1:11" x14ac:dyDescent="0.35">
      <c r="B31" s="123"/>
      <c r="C31" s="60"/>
    </row>
    <row r="32" spans="1:11" x14ac:dyDescent="0.35">
      <c r="B32" s="123"/>
      <c r="C32" s="60"/>
    </row>
    <row r="33" spans="2:3" x14ac:dyDescent="0.35">
      <c r="B33" s="123"/>
      <c r="C33" s="60"/>
    </row>
    <row r="34" spans="2:3" x14ac:dyDescent="0.35">
      <c r="B34" s="123"/>
      <c r="C34" s="60"/>
    </row>
    <row r="35" spans="2:3" x14ac:dyDescent="0.35">
      <c r="B35" s="123"/>
      <c r="C35" s="60"/>
    </row>
    <row r="36" spans="2:3" x14ac:dyDescent="0.35">
      <c r="B36" s="123"/>
      <c r="C36" s="60"/>
    </row>
    <row r="37" spans="2:3" x14ac:dyDescent="0.35">
      <c r="B37" s="123"/>
      <c r="C37" s="60"/>
    </row>
    <row r="38" spans="2:3" x14ac:dyDescent="0.35">
      <c r="B38" s="123"/>
      <c r="C38" s="60"/>
    </row>
    <row r="39" spans="2:3" x14ac:dyDescent="0.35">
      <c r="B39" s="123"/>
      <c r="C39" s="60"/>
    </row>
    <row r="40" spans="2:3" x14ac:dyDescent="0.35">
      <c r="B40" s="123"/>
      <c r="C40" s="60"/>
    </row>
    <row r="41" spans="2:3" x14ac:dyDescent="0.35">
      <c r="B41" s="123"/>
      <c r="C41" s="60"/>
    </row>
    <row r="42" spans="2:3" x14ac:dyDescent="0.35">
      <c r="B42" s="123"/>
      <c r="C42" s="60"/>
    </row>
    <row r="43" spans="2:3" x14ac:dyDescent="0.35">
      <c r="B43" s="123"/>
      <c r="C43" s="60"/>
    </row>
    <row r="44" spans="2:3" x14ac:dyDescent="0.35">
      <c r="B44" s="123"/>
      <c r="C44" s="60"/>
    </row>
    <row r="45" spans="2:3" x14ac:dyDescent="0.35">
      <c r="C45" s="60"/>
    </row>
    <row r="46" spans="2:3" x14ac:dyDescent="0.35">
      <c r="C46" s="60"/>
    </row>
  </sheetData>
  <sheetProtection selectLockedCells="1"/>
  <mergeCells count="4">
    <mergeCell ref="A1:K1"/>
    <mergeCell ref="A7:B7"/>
    <mergeCell ref="A10:B10"/>
    <mergeCell ref="H11:I11"/>
  </mergeCells>
  <pageMargins left="0.7" right="0.7" top="0.75" bottom="0.75" header="0.3" footer="0.3"/>
  <pageSetup orientation="portrait" horizontalDpi="0" verticalDpi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workbookViewId="0">
      <selection activeCell="E14" sqref="E14"/>
    </sheetView>
  </sheetViews>
  <sheetFormatPr defaultColWidth="10.83203125" defaultRowHeight="15.5" x14ac:dyDescent="0.35"/>
  <cols>
    <col min="1" max="1" width="15.75" style="1" customWidth="1"/>
    <col min="2" max="2" width="9" style="1" customWidth="1"/>
    <col min="3" max="3" width="14.1640625" style="5" customWidth="1"/>
    <col min="4" max="4" width="4.4140625" style="5" customWidth="1"/>
    <col min="5" max="5" width="7.25" style="1" customWidth="1"/>
    <col min="6" max="6" width="11.75" style="5" bestFit="1" customWidth="1"/>
    <col min="7" max="7" width="5.75" style="5" customWidth="1"/>
    <col min="8" max="8" width="6.25" style="1" customWidth="1"/>
    <col min="9" max="9" width="12.1640625" style="5" customWidth="1"/>
    <col min="10" max="10" width="3.9140625" style="5" customWidth="1"/>
    <col min="11" max="11" width="6.1640625" style="1" customWidth="1"/>
  </cols>
  <sheetData>
    <row r="1" spans="1:12" ht="19" thickBot="1" x14ac:dyDescent="0.5">
      <c r="A1" s="273" t="s">
        <v>84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2" ht="16" thickBot="1" x14ac:dyDescent="0.4">
      <c r="A2" s="111" t="s">
        <v>24</v>
      </c>
      <c r="B2" s="112" t="s">
        <v>30</v>
      </c>
      <c r="C2" s="113" t="s">
        <v>26</v>
      </c>
      <c r="D2" s="114" t="s">
        <v>32</v>
      </c>
      <c r="E2" s="115" t="s">
        <v>29</v>
      </c>
      <c r="F2" s="116" t="s">
        <v>44</v>
      </c>
      <c r="G2" s="114" t="s">
        <v>32</v>
      </c>
      <c r="H2" s="112" t="s">
        <v>29</v>
      </c>
      <c r="I2" s="117" t="s">
        <v>45</v>
      </c>
      <c r="J2" s="114" t="s">
        <v>36</v>
      </c>
      <c r="K2" s="118" t="s">
        <v>29</v>
      </c>
    </row>
    <row r="3" spans="1:12" x14ac:dyDescent="0.35">
      <c r="A3" s="61" t="s">
        <v>40</v>
      </c>
      <c r="B3" s="62">
        <v>3</v>
      </c>
      <c r="C3" s="63" t="s">
        <v>10</v>
      </c>
      <c r="D3" s="20">
        <v>0</v>
      </c>
      <c r="E3" s="64">
        <f>B6*D3</f>
        <v>0</v>
      </c>
      <c r="F3" s="65" t="s">
        <v>47</v>
      </c>
      <c r="G3" s="7">
        <v>6</v>
      </c>
      <c r="H3" s="66"/>
      <c r="I3" s="10" t="s">
        <v>46</v>
      </c>
      <c r="J3" s="7">
        <v>6</v>
      </c>
      <c r="K3" s="67"/>
    </row>
    <row r="4" spans="1:12" x14ac:dyDescent="0.35">
      <c r="A4" s="68" t="s">
        <v>41</v>
      </c>
      <c r="B4" s="69">
        <v>12</v>
      </c>
      <c r="C4" s="70" t="s">
        <v>11</v>
      </c>
      <c r="D4" s="21">
        <v>1</v>
      </c>
      <c r="E4" s="71">
        <f>D4*B6</f>
        <v>2</v>
      </c>
      <c r="F4" s="72" t="s">
        <v>13</v>
      </c>
      <c r="G4" s="8">
        <v>1</v>
      </c>
      <c r="H4" s="73">
        <f>(G3*B8*G4)/B9</f>
        <v>9</v>
      </c>
      <c r="I4" s="11" t="s">
        <v>17</v>
      </c>
      <c r="J4" s="8">
        <v>1</v>
      </c>
      <c r="K4" s="74">
        <f>(J3*B11*J4)/B12</f>
        <v>6</v>
      </c>
    </row>
    <row r="5" spans="1:12" x14ac:dyDescent="0.35">
      <c r="A5" s="68" t="s">
        <v>25</v>
      </c>
      <c r="B5" s="75">
        <f>(B3*24)/B4</f>
        <v>6</v>
      </c>
      <c r="C5" s="70" t="s">
        <v>12</v>
      </c>
      <c r="D5" s="21">
        <v>0</v>
      </c>
      <c r="E5" s="71">
        <f>D5*B6</f>
        <v>0</v>
      </c>
      <c r="F5" s="72" t="s">
        <v>14</v>
      </c>
      <c r="G5" s="8">
        <v>1</v>
      </c>
      <c r="H5" s="73">
        <f>(G3*B8*G5)/B9</f>
        <v>9</v>
      </c>
      <c r="I5" s="11" t="s">
        <v>20</v>
      </c>
      <c r="J5" s="8">
        <v>1</v>
      </c>
      <c r="K5" s="76">
        <f>(J3*B11*J6)/B12</f>
        <v>12</v>
      </c>
    </row>
    <row r="6" spans="1:12" s="5" customFormat="1" ht="16" thickBot="1" x14ac:dyDescent="0.4">
      <c r="A6" s="77" t="s">
        <v>31</v>
      </c>
      <c r="B6" s="78">
        <f>B5/B3</f>
        <v>2</v>
      </c>
      <c r="C6" s="79" t="s">
        <v>2</v>
      </c>
      <c r="D6" s="22">
        <v>1</v>
      </c>
      <c r="E6" s="80">
        <f>D6*B6</f>
        <v>2</v>
      </c>
      <c r="F6" s="72" t="s">
        <v>15</v>
      </c>
      <c r="G6" s="8">
        <v>1</v>
      </c>
      <c r="H6" s="73">
        <f>(G3*B8*G6)/B9</f>
        <v>9</v>
      </c>
      <c r="I6" s="11" t="s">
        <v>18</v>
      </c>
      <c r="J6" s="8">
        <v>2</v>
      </c>
      <c r="K6" s="74">
        <f>(J3*B11*J6)/B12</f>
        <v>12</v>
      </c>
    </row>
    <row r="7" spans="1:12" ht="16" thickBot="1" x14ac:dyDescent="0.4">
      <c r="A7" s="276" t="s">
        <v>42</v>
      </c>
      <c r="B7" s="277"/>
      <c r="C7" s="79" t="s">
        <v>3</v>
      </c>
      <c r="D7" s="22">
        <v>1</v>
      </c>
      <c r="E7" s="80">
        <f>D7*B6</f>
        <v>2</v>
      </c>
      <c r="F7" s="81" t="s">
        <v>16</v>
      </c>
      <c r="G7" s="9">
        <v>0</v>
      </c>
      <c r="H7" s="82">
        <f>(G3*B8*G7)/B9</f>
        <v>0</v>
      </c>
      <c r="I7" s="11" t="s">
        <v>19</v>
      </c>
      <c r="J7" s="8">
        <v>3</v>
      </c>
      <c r="K7" s="74">
        <f>(J3*B11*J7)/B12</f>
        <v>18</v>
      </c>
      <c r="L7" s="5"/>
    </row>
    <row r="8" spans="1:12" x14ac:dyDescent="0.35">
      <c r="A8" s="83" t="s">
        <v>35</v>
      </c>
      <c r="B8" s="62">
        <v>3</v>
      </c>
      <c r="C8" s="79" t="s">
        <v>4</v>
      </c>
      <c r="D8" s="22">
        <v>1</v>
      </c>
      <c r="E8" s="80">
        <f>D8*B6</f>
        <v>2</v>
      </c>
      <c r="F8" s="17"/>
      <c r="G8" s="17"/>
      <c r="H8" s="85"/>
      <c r="I8" s="11" t="s">
        <v>27</v>
      </c>
      <c r="J8" s="8">
        <v>0</v>
      </c>
      <c r="K8" s="76">
        <f>(J3*B11*J8)/B12</f>
        <v>0</v>
      </c>
      <c r="L8" s="5"/>
    </row>
    <row r="9" spans="1:12" ht="16" thickBot="1" x14ac:dyDescent="0.4">
      <c r="A9" s="77" t="s">
        <v>39</v>
      </c>
      <c r="B9" s="86">
        <v>2</v>
      </c>
      <c r="C9" s="79" t="s">
        <v>5</v>
      </c>
      <c r="D9" s="22">
        <v>1</v>
      </c>
      <c r="E9" s="80">
        <f>D9*B6</f>
        <v>2</v>
      </c>
      <c r="F9" s="17"/>
      <c r="G9" s="84"/>
      <c r="H9" s="87"/>
      <c r="I9" s="12" t="s">
        <v>37</v>
      </c>
      <c r="J9" s="9">
        <v>0</v>
      </c>
      <c r="K9" s="88">
        <f>(J3*B11*J9)/B12</f>
        <v>0</v>
      </c>
      <c r="L9" s="5"/>
    </row>
    <row r="10" spans="1:12" ht="16" thickBot="1" x14ac:dyDescent="0.4">
      <c r="A10" s="276" t="s">
        <v>43</v>
      </c>
      <c r="B10" s="277"/>
      <c r="C10" s="79" t="s">
        <v>6</v>
      </c>
      <c r="D10" s="22">
        <v>1</v>
      </c>
      <c r="E10" s="80">
        <f>D10*B6</f>
        <v>2</v>
      </c>
      <c r="F10" s="17"/>
      <c r="G10" s="84"/>
      <c r="H10" s="87"/>
      <c r="I10" s="84" t="s">
        <v>28</v>
      </c>
      <c r="J10" s="84"/>
      <c r="K10" s="89"/>
      <c r="L10" s="5"/>
    </row>
    <row r="11" spans="1:12" ht="16" thickBot="1" x14ac:dyDescent="0.4">
      <c r="A11" s="83" t="s">
        <v>35</v>
      </c>
      <c r="B11" s="62">
        <v>2</v>
      </c>
      <c r="C11" s="79" t="s">
        <v>23</v>
      </c>
      <c r="D11" s="22">
        <v>1</v>
      </c>
      <c r="E11" s="80">
        <f>D11*B6</f>
        <v>2</v>
      </c>
      <c r="F11" s="17"/>
      <c r="G11" s="84"/>
      <c r="H11" s="278" t="s">
        <v>51</v>
      </c>
      <c r="I11" s="279"/>
      <c r="J11" s="84"/>
      <c r="K11" s="89"/>
    </row>
    <row r="12" spans="1:12" ht="16" thickBot="1" x14ac:dyDescent="0.4">
      <c r="A12" s="90" t="s">
        <v>38</v>
      </c>
      <c r="B12" s="86">
        <v>2</v>
      </c>
      <c r="C12" s="79" t="s">
        <v>7</v>
      </c>
      <c r="D12" s="22">
        <v>1</v>
      </c>
      <c r="E12" s="80">
        <f>D12*B6</f>
        <v>2</v>
      </c>
      <c r="F12" s="84"/>
      <c r="G12" s="84"/>
      <c r="H12" s="91"/>
      <c r="I12" s="92" t="s">
        <v>50</v>
      </c>
      <c r="J12" s="84"/>
      <c r="K12" s="89"/>
    </row>
    <row r="13" spans="1:12" ht="16" thickBot="1" x14ac:dyDescent="0.4">
      <c r="A13" s="93"/>
      <c r="B13" s="87"/>
      <c r="C13" s="79" t="s">
        <v>21</v>
      </c>
      <c r="D13" s="22">
        <v>10</v>
      </c>
      <c r="E13" s="80">
        <f>D13*B6</f>
        <v>20</v>
      </c>
      <c r="F13" s="84"/>
      <c r="G13" s="84"/>
      <c r="H13" s="94"/>
      <c r="I13" s="95" t="s">
        <v>48</v>
      </c>
      <c r="J13" s="84"/>
      <c r="K13" s="89"/>
    </row>
    <row r="14" spans="1:12" ht="16" thickBot="1" x14ac:dyDescent="0.4">
      <c r="A14" s="93"/>
      <c r="B14" s="87"/>
      <c r="C14" s="79" t="s">
        <v>22</v>
      </c>
      <c r="D14" s="22">
        <v>4</v>
      </c>
      <c r="E14" s="80">
        <f>D14*B6</f>
        <v>8</v>
      </c>
      <c r="F14" s="84"/>
      <c r="G14" s="84"/>
      <c r="H14" s="96"/>
      <c r="I14" s="97" t="s">
        <v>49</v>
      </c>
      <c r="J14" s="84"/>
      <c r="K14" s="89"/>
    </row>
    <row r="15" spans="1:12" x14ac:dyDescent="0.35">
      <c r="A15" s="93"/>
      <c r="B15" s="87"/>
      <c r="C15" s="98" t="s">
        <v>33</v>
      </c>
      <c r="D15" s="23">
        <v>1</v>
      </c>
      <c r="E15" s="99">
        <f>D15*B6</f>
        <v>2</v>
      </c>
      <c r="F15" s="84"/>
      <c r="G15" s="84"/>
      <c r="H15" s="87"/>
      <c r="I15" s="84"/>
      <c r="J15" s="84"/>
      <c r="K15" s="89"/>
    </row>
    <row r="16" spans="1:12" x14ac:dyDescent="0.35">
      <c r="A16" s="93"/>
      <c r="B16" s="87"/>
      <c r="C16" s="100" t="s">
        <v>34</v>
      </c>
      <c r="D16" s="24">
        <v>4</v>
      </c>
      <c r="E16" s="101">
        <f>D16*B6</f>
        <v>8</v>
      </c>
      <c r="F16" s="84"/>
      <c r="G16" s="84"/>
      <c r="H16" s="87"/>
      <c r="I16" s="84"/>
      <c r="J16" s="84"/>
      <c r="K16" s="89"/>
    </row>
    <row r="17" spans="1:11" x14ac:dyDescent="0.35">
      <c r="A17" s="93"/>
      <c r="B17" s="87"/>
      <c r="C17" s="102" t="s">
        <v>54</v>
      </c>
      <c r="D17" s="24">
        <v>1</v>
      </c>
      <c r="E17" s="101">
        <f>B6*D17</f>
        <v>2</v>
      </c>
      <c r="F17" s="84"/>
      <c r="G17" s="84"/>
      <c r="H17" s="87"/>
      <c r="I17" s="84"/>
      <c r="J17" s="84"/>
      <c r="K17" s="89"/>
    </row>
    <row r="18" spans="1:11" ht="16" thickBot="1" x14ac:dyDescent="0.4">
      <c r="A18" s="93"/>
      <c r="B18" s="87"/>
      <c r="C18" s="103" t="s">
        <v>55</v>
      </c>
      <c r="D18" s="25">
        <v>2</v>
      </c>
      <c r="E18" s="104">
        <f>B6*D18</f>
        <v>4</v>
      </c>
      <c r="F18" s="84"/>
      <c r="G18" s="84"/>
      <c r="H18" s="87"/>
      <c r="I18" s="84"/>
      <c r="J18" s="84"/>
      <c r="K18" s="89"/>
    </row>
    <row r="19" spans="1:11" x14ac:dyDescent="0.35">
      <c r="A19" s="93"/>
      <c r="B19" s="87"/>
      <c r="C19" s="102" t="s">
        <v>56</v>
      </c>
      <c r="D19" s="24">
        <v>1</v>
      </c>
      <c r="E19" s="101">
        <f>B6*D19</f>
        <v>2</v>
      </c>
      <c r="F19" s="84"/>
      <c r="G19" s="84"/>
      <c r="H19" s="125" t="s">
        <v>78</v>
      </c>
      <c r="I19" s="126"/>
      <c r="J19" s="127">
        <f>SUM(D3:D21)+SUM(G3:G7)+SUM(J3:J9)</f>
        <v>55</v>
      </c>
      <c r="K19" s="89"/>
    </row>
    <row r="20" spans="1:11" ht="16" thickBot="1" x14ac:dyDescent="0.4">
      <c r="A20" s="93"/>
      <c r="B20" s="87"/>
      <c r="C20" s="102" t="s">
        <v>57</v>
      </c>
      <c r="D20" s="24">
        <v>1</v>
      </c>
      <c r="E20" s="106">
        <f>D20*B6</f>
        <v>2</v>
      </c>
      <c r="F20" s="84"/>
      <c r="G20" s="84"/>
      <c r="H20" s="128" t="s">
        <v>79</v>
      </c>
      <c r="I20" s="129"/>
      <c r="J20" s="130">
        <f>SUM(E3:E21)+SUM(H4:H7)+SUM(K4:K9)</f>
        <v>141</v>
      </c>
      <c r="K20" s="89"/>
    </row>
    <row r="21" spans="1:11" ht="16" thickBot="1" x14ac:dyDescent="0.4">
      <c r="A21" s="119"/>
      <c r="B21" s="120"/>
      <c r="C21" s="105" t="s">
        <v>58</v>
      </c>
      <c r="D21" s="26">
        <v>1</v>
      </c>
      <c r="E21" s="107">
        <f>D21*B6</f>
        <v>2</v>
      </c>
      <c r="F21" s="121"/>
      <c r="G21" s="121"/>
      <c r="H21" s="120"/>
      <c r="I21" s="121"/>
      <c r="J21" s="121"/>
      <c r="K21" s="122"/>
    </row>
    <row r="22" spans="1:11" x14ac:dyDescent="0.35">
      <c r="C22" s="60"/>
    </row>
    <row r="23" spans="1:11" x14ac:dyDescent="0.35">
      <c r="C23" s="60"/>
    </row>
    <row r="24" spans="1:11" x14ac:dyDescent="0.35">
      <c r="C24" s="60"/>
    </row>
    <row r="25" spans="1:11" x14ac:dyDescent="0.35">
      <c r="A25" s="1" t="s">
        <v>61</v>
      </c>
      <c r="B25" s="123" t="s">
        <v>62</v>
      </c>
      <c r="C25" s="60"/>
    </row>
    <row r="26" spans="1:11" x14ac:dyDescent="0.35">
      <c r="B26" s="123" t="s">
        <v>63</v>
      </c>
      <c r="C26" s="60"/>
    </row>
    <row r="27" spans="1:11" ht="16" thickBot="1" x14ac:dyDescent="0.4">
      <c r="B27" s="123" t="s">
        <v>64</v>
      </c>
      <c r="C27" s="60"/>
    </row>
    <row r="28" spans="1:11" ht="16" thickBot="1" x14ac:dyDescent="0.4">
      <c r="C28" s="60"/>
      <c r="F28" s="110"/>
    </row>
    <row r="29" spans="1:11" x14ac:dyDescent="0.35">
      <c r="C29" s="60"/>
    </row>
    <row r="30" spans="1:11" x14ac:dyDescent="0.35">
      <c r="C30" s="60"/>
    </row>
    <row r="31" spans="1:11" x14ac:dyDescent="0.35">
      <c r="C31" s="60"/>
    </row>
    <row r="32" spans="1:11" x14ac:dyDescent="0.35">
      <c r="C32" s="60"/>
    </row>
    <row r="33" spans="3:3" x14ac:dyDescent="0.35">
      <c r="C33" s="60"/>
    </row>
    <row r="34" spans="3:3" x14ac:dyDescent="0.35">
      <c r="C34" s="60"/>
    </row>
    <row r="35" spans="3:3" x14ac:dyDescent="0.35">
      <c r="C35" s="60"/>
    </row>
    <row r="36" spans="3:3" x14ac:dyDescent="0.35">
      <c r="C36" s="60"/>
    </row>
    <row r="37" spans="3:3" x14ac:dyDescent="0.35">
      <c r="C37" s="60"/>
    </row>
    <row r="38" spans="3:3" x14ac:dyDescent="0.35">
      <c r="C38" s="60"/>
    </row>
    <row r="39" spans="3:3" x14ac:dyDescent="0.35">
      <c r="C39" s="60"/>
    </row>
    <row r="40" spans="3:3" x14ac:dyDescent="0.35">
      <c r="C40" s="60"/>
    </row>
    <row r="41" spans="3:3" x14ac:dyDescent="0.35">
      <c r="C41" s="60"/>
    </row>
    <row r="42" spans="3:3" x14ac:dyDescent="0.35">
      <c r="C42" s="60"/>
    </row>
    <row r="43" spans="3:3" x14ac:dyDescent="0.35">
      <c r="C43" s="60"/>
    </row>
    <row r="44" spans="3:3" x14ac:dyDescent="0.35">
      <c r="C44" s="60"/>
    </row>
    <row r="45" spans="3:3" x14ac:dyDescent="0.35">
      <c r="C45" s="60"/>
    </row>
    <row r="46" spans="3:3" x14ac:dyDescent="0.35">
      <c r="C46" s="60"/>
    </row>
  </sheetData>
  <sheetProtection selectLockedCells="1"/>
  <mergeCells count="4">
    <mergeCell ref="A1:K1"/>
    <mergeCell ref="A7:B7"/>
    <mergeCell ref="A10:B10"/>
    <mergeCell ref="H11:I11"/>
  </mergeCells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Instructions</vt:lpstr>
      <vt:lpstr>Goals</vt:lpstr>
      <vt:lpstr>Additional Goals</vt:lpstr>
      <vt:lpstr>Additional Metrics</vt:lpstr>
      <vt:lpstr>Calculate Requirement</vt:lpstr>
      <vt:lpstr>Master Model</vt:lpstr>
      <vt:lpstr>Large SAR Mission</vt:lpstr>
      <vt:lpstr>Large SAR Div Bases</vt:lpstr>
      <vt:lpstr>Medium SAR Mission</vt:lpstr>
      <vt:lpstr>Small SAR Mission</vt:lpstr>
      <vt:lpstr>UDF Mission</vt:lpstr>
      <vt:lpstr>Large DR Mission</vt:lpstr>
      <vt:lpstr>Small DR Mission</vt:lpstr>
      <vt:lpstr>Missing Person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Gould</dc:creator>
  <cp:lastModifiedBy>Clark User</cp:lastModifiedBy>
  <dcterms:created xsi:type="dcterms:W3CDTF">2017-03-07T19:03:47Z</dcterms:created>
  <dcterms:modified xsi:type="dcterms:W3CDTF">2018-07-16T14:13:10Z</dcterms:modified>
</cp:coreProperties>
</file>