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hamilton\Dropbox (CAP-NHQ-IT)\Cadet Programs\13 Travel\130 Forms\"/>
    </mc:Choice>
  </mc:AlternateContent>
  <xr:revisionPtr revIDLastSave="0" documentId="8_{4552304D-32C1-4D6D-9D20-AE4D590B7DB7}" xr6:coauthVersionLast="45" xr6:coauthVersionMax="45" xr10:uidLastSave="{00000000-0000-0000-0000-000000000000}"/>
  <bookViews>
    <workbookView xWindow="735" yWindow="450" windowWidth="22215" windowHeight="14805" xr2:uid="{00000000-000D-0000-FFFF-FFFF00000000}"/>
  </bookViews>
  <sheets>
    <sheet name="Travel Authorization" sheetId="1" r:id="rId1"/>
    <sheet name="Lists" sheetId="2" state="hidden" r:id="rId2"/>
    <sheet name="Sheet1" sheetId="3" r:id="rId3"/>
  </sheets>
  <definedNames>
    <definedName name="AddApproval">Lists!$F$1:$F$3</definedName>
    <definedName name="APPACT">Lists!$C$43:$C$54</definedName>
    <definedName name="approvers">Lists!$E$1:$E$17</definedName>
    <definedName name="BoG">Lists!#REF!</definedName>
    <definedName name="COA">Lists!#REF!</definedName>
    <definedName name="COO">Lists!#REF!</definedName>
    <definedName name="CORPACT">Lists!$A$10:$A$22</definedName>
    <definedName name="CPE">Lists!#REF!</definedName>
    <definedName name="DIRECTOR">Lists!$E$1:$E$15</definedName>
    <definedName name="Directors">Lists!$E$1:$E$8</definedName>
    <definedName name="ENCAMPMENTS" localSheetId="1">'Travel Authorization'!$K$65</definedName>
    <definedName name="ENCAMPMENTS">Lists!#REF!</definedName>
    <definedName name="EX">Lists!#REF!</definedName>
    <definedName name="FM">Lists!#REF!</definedName>
    <definedName name="FMB">Lists!$G$1:$G$7</definedName>
    <definedName name="GF">Lists!$D$25:$D$31</definedName>
    <definedName name="LG">Lists!$H$26:$H$35</definedName>
    <definedName name="list">Lists!#REF!</definedName>
    <definedName name="MD">Lists!#REF!</definedName>
    <definedName name="MISSIONS">Lists!$C$30:$C$39</definedName>
    <definedName name="Mode">Lists!$D$1:$D$9</definedName>
    <definedName name="MODE2">Lists!$J$1:$J$5</definedName>
    <definedName name="NATSTAFF">Lists!$A$23:$A$34</definedName>
    <definedName name="NATSTAFFAPP">Lists!$C$25:$C$29</definedName>
    <definedName name="NHQSTAFFAPP">Lists!$C$3:$C$24</definedName>
    <definedName name="NHQSTAFFCORP">Lists!$A$3:$A$9</definedName>
    <definedName name="NSTAFF">Lists!#REF!</definedName>
    <definedName name="OK">Lists!$I$1:$I$2</definedName>
    <definedName name="PREPAID">Lists!$A$35:$A$38</definedName>
    <definedName name="_xlnm.Print_Area" localSheetId="0">'Travel Authorization'!$A:$AD</definedName>
    <definedName name="Staff">Lists!#REF!</definedName>
    <definedName name="YN">Lists!$H$1:$H$3</definedName>
    <definedName name="Z_D68A3E7A_997C_4482_8020_0C2780ACC29D_.wvu.Cols" localSheetId="0" hidden="1">'Travel Authorization'!$AF:$AG</definedName>
    <definedName name="Z_D68A3E7A_997C_4482_8020_0C2780ACC29D_.wvu.PrintArea" localSheetId="0" hidden="1">'Travel Authorization'!$A:$AD</definedName>
  </definedNames>
  <calcPr calcId="191029"/>
  <customWorkbookViews>
    <customWorkbookView name="Stacy Jackson - Personal View" guid="{D68A3E7A-997C-4482-8020-0C2780ACC29D}" mergeInterval="0" personalView="1" maximized="1" xWindow="1" yWindow="1" windowWidth="1680" windowHeight="82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9" i="1" l="1"/>
  <c r="W75" i="1" l="1"/>
  <c r="B6" i="3" s="1"/>
  <c r="AB35" i="1" l="1"/>
  <c r="O75" i="1"/>
  <c r="B3" i="3" s="1"/>
  <c r="AC18" i="1"/>
  <c r="AC20" i="1" s="1"/>
  <c r="K75" i="1" s="1"/>
  <c r="B1" i="3" s="1"/>
  <c r="S75" i="1"/>
  <c r="B4" i="3" s="1"/>
  <c r="U75" i="1"/>
  <c r="B5" i="3" s="1"/>
  <c r="AD75" i="1"/>
  <c r="B7" i="3" s="1"/>
  <c r="M75" i="1" l="1"/>
  <c r="B2" i="3" s="1"/>
  <c r="Q75" i="1"/>
  <c r="F74" i="1" l="1"/>
</calcChain>
</file>

<file path=xl/sharedStrings.xml><?xml version="1.0" encoding="utf-8"?>
<sst xmlns="http://schemas.openxmlformats.org/spreadsheetml/2006/main" count="229" uniqueCount="209">
  <si>
    <t>Name:</t>
  </si>
  <si>
    <t>Purpose of travel:</t>
  </si>
  <si>
    <t>Mode of travel:</t>
  </si>
  <si>
    <t>Remarks:</t>
  </si>
  <si>
    <t>Director Approval:</t>
  </si>
  <si>
    <t>Additional Lodging/Airfare Approval:</t>
  </si>
  <si>
    <t>Commercial Air</t>
  </si>
  <si>
    <t>Corporate Air</t>
  </si>
  <si>
    <t>Airlift</t>
  </si>
  <si>
    <t>POV</t>
  </si>
  <si>
    <t>Corporate Vehicle</t>
  </si>
  <si>
    <t>Rental Car</t>
  </si>
  <si>
    <t>Other</t>
  </si>
  <si>
    <t>R. Robles</t>
  </si>
  <si>
    <t>J. Salvador</t>
  </si>
  <si>
    <t>J. Desmarais</t>
  </si>
  <si>
    <t>G. Schneider</t>
  </si>
  <si>
    <t>Estimated Travel Expense:</t>
  </si>
  <si>
    <t>AIRFARE MUST BE OBTAINED IN ACCORDANCE WITH CAP'S TRAVEL POLICY</t>
  </si>
  <si>
    <t>3a.</t>
  </si>
  <si>
    <t>1a.</t>
  </si>
  <si>
    <t>1b.</t>
  </si>
  <si>
    <t>3b.</t>
  </si>
  <si>
    <t>4a.</t>
  </si>
  <si>
    <t>4b.</t>
  </si>
  <si>
    <t>Individuals who fail to turn in travel vouchers within 20 days after the trip WILL NOT be reimbursed</t>
  </si>
  <si>
    <t>http://gsa.gov/portal/category/100120</t>
  </si>
  <si>
    <t>5a.</t>
  </si>
  <si>
    <t>5b.</t>
  </si>
  <si>
    <t>2a.</t>
  </si>
  <si>
    <t>2b.</t>
  </si>
  <si>
    <t>8a.</t>
  </si>
  <si>
    <t>8b.</t>
  </si>
  <si>
    <t>7a.</t>
  </si>
  <si>
    <t>7b.</t>
  </si>
  <si>
    <t>Account:</t>
  </si>
  <si>
    <t>Authorized per diem rate:</t>
  </si>
  <si>
    <t>Compared ticket prices?</t>
  </si>
  <si>
    <t xml:space="preserve">Actual lodging rate: </t>
  </si>
  <si>
    <t>Authorized lodging rate:</t>
  </si>
  <si>
    <t>Departure Date:</t>
  </si>
  <si>
    <t>E-mail:</t>
  </si>
  <si>
    <t>6a.</t>
  </si>
  <si>
    <t>Vacation in conjunction with travel (Yes or No):</t>
  </si>
  <si>
    <t>6b.</t>
  </si>
  <si>
    <t>Number of vacation days:</t>
  </si>
  <si>
    <t>Vacation dates:</t>
  </si>
  <si>
    <t>Return Date:</t>
  </si>
  <si>
    <t>Total days of trip:</t>
  </si>
  <si>
    <t>4c.</t>
  </si>
  <si>
    <t>Travel advance will be requested (Yes or No):</t>
  </si>
  <si>
    <r>
      <t xml:space="preserve">Complete all sections and e-mail through your chain of command to your director for approval at least </t>
    </r>
    <r>
      <rPr>
        <b/>
        <sz val="12"/>
        <color indexed="8"/>
        <rFont val="Calibri"/>
        <family val="2"/>
      </rPr>
      <t>15 workdays prior to departure</t>
    </r>
    <r>
      <rPr>
        <sz val="12"/>
        <color indexed="8"/>
        <rFont val="Calibri"/>
        <family val="2"/>
      </rPr>
      <t>.  Directors will approve and forward to Budget.  Budget will return approved travel authorization form to the requestor.</t>
    </r>
  </si>
  <si>
    <t>Per diem days:</t>
  </si>
  <si>
    <t>City &amp; State visiting:</t>
  </si>
  <si>
    <t>City &amp; State of departure:</t>
  </si>
  <si>
    <t>Airport City &amp; State:</t>
  </si>
  <si>
    <t>Rental car requested (Yes or No):</t>
  </si>
  <si>
    <t>High speed internet requested (Yes or No):</t>
  </si>
  <si>
    <t>Yes</t>
  </si>
  <si>
    <t>No</t>
  </si>
  <si>
    <t>9a.</t>
  </si>
  <si>
    <t>9b.</t>
  </si>
  <si>
    <t>Purchased 3 weeks out (Yes or No):</t>
  </si>
  <si>
    <t>If Corporate Air, Tail #:</t>
  </si>
  <si>
    <t>If Corporate Air, Mission #:</t>
  </si>
  <si>
    <t>Actual lodging 30% higher than GSA rate (Yes or No):</t>
  </si>
  <si>
    <t>Ops restricted per diem (Yes or No):</t>
  </si>
  <si>
    <t>Travel cost restricted to airfare cost?</t>
  </si>
  <si>
    <t>If POV, estimated miles:</t>
  </si>
  <si>
    <t>Estimated mileage:</t>
  </si>
  <si>
    <t>Commercial Airfare cost:</t>
  </si>
  <si>
    <t>OK</t>
  </si>
  <si>
    <t>Date</t>
  </si>
  <si>
    <t>Budget Approval:</t>
  </si>
  <si>
    <t>6c.</t>
  </si>
  <si>
    <t>6d.</t>
  </si>
  <si>
    <t>If no airfare purchased, cost of economy ticket 21 days in advance:</t>
  </si>
  <si>
    <t>7c.</t>
  </si>
  <si>
    <t>9c.</t>
  </si>
  <si>
    <t>B'fast:</t>
  </si>
  <si>
    <t>Lunch:</t>
  </si>
  <si>
    <t>Dinner:</t>
  </si>
  <si>
    <t>Meals provided at corporate expense (i.e. banquets):</t>
  </si>
  <si>
    <t>Est. fuel cost if not traveling by comm. air:</t>
  </si>
  <si>
    <t>per diem</t>
  </si>
  <si>
    <t>lodging</t>
  </si>
  <si>
    <t>travel</t>
  </si>
  <si>
    <t>Rental</t>
  </si>
  <si>
    <t>baggage</t>
  </si>
  <si>
    <t>CIVIL AIR PATROL - TRAVEL AUTHORIZATION -  SINGLE LOCATION</t>
  </si>
  <si>
    <t>meals</t>
  </si>
  <si>
    <t>SUBMIT COMPLETED TRAVEL AUTHORIZATION TO:                    FMB@CAPNHQ.GOV</t>
  </si>
  <si>
    <t>Mode of travel to airport:</t>
  </si>
  <si>
    <t>N/A</t>
  </si>
  <si>
    <t>Est. cost of travel to airport:</t>
  </si>
  <si>
    <t>4d.</t>
  </si>
  <si>
    <t>4e.</t>
  </si>
  <si>
    <t>5c</t>
  </si>
  <si>
    <t>apt tvl</t>
  </si>
  <si>
    <t>7d.</t>
  </si>
  <si>
    <t>9d.</t>
  </si>
  <si>
    <t>10a.</t>
  </si>
  <si>
    <t>10b.</t>
  </si>
  <si>
    <t>10c.</t>
  </si>
  <si>
    <t>10d.</t>
  </si>
  <si>
    <t>10e.</t>
  </si>
  <si>
    <t>11a.</t>
  </si>
  <si>
    <t>11b.</t>
  </si>
  <si>
    <t>11c.</t>
  </si>
  <si>
    <t>12.</t>
  </si>
  <si>
    <t>13.</t>
  </si>
  <si>
    <t>14.</t>
  </si>
  <si>
    <t>15.</t>
  </si>
  <si>
    <t>16.</t>
  </si>
  <si>
    <t>Corp</t>
  </si>
  <si>
    <t>Appropriated</t>
  </si>
  <si>
    <t>Activities:</t>
  </si>
  <si>
    <t>Corporate:</t>
  </si>
  <si>
    <t>National Staff:</t>
  </si>
  <si>
    <t>Appropriated:</t>
  </si>
  <si>
    <t>Missions:</t>
  </si>
  <si>
    <t>Prepaid:</t>
  </si>
  <si>
    <t>NHQ:</t>
  </si>
  <si>
    <t>Other:</t>
  </si>
  <si>
    <t>Budget Use:</t>
  </si>
  <si>
    <t>Estimated cost of rental car:</t>
  </si>
  <si>
    <t>K. Conyers</t>
  </si>
  <si>
    <t>P. Gloyd</t>
  </si>
  <si>
    <t>Reason (if not purchased 3 weeks out):</t>
  </si>
  <si>
    <t>J. Piccotti</t>
  </si>
  <si>
    <t>M. Smith</t>
  </si>
  <si>
    <t>B. Robbins</t>
  </si>
  <si>
    <t>S. Steele</t>
  </si>
  <si>
    <t>S. Parker</t>
  </si>
  <si>
    <t>J. Montgomery</t>
  </si>
  <si>
    <t>C. Lafond</t>
  </si>
  <si>
    <t>S. Jackson</t>
  </si>
  <si>
    <t>no</t>
  </si>
  <si>
    <t>NY Escort - 83120-2230-110-FD-19-200</t>
  </si>
  <si>
    <t>K. Barnhart</t>
  </si>
  <si>
    <t>GFW - 83120-9920-110-LF-20-200</t>
  </si>
  <si>
    <t>GFW Training School - 83120-9920-216-LF-20-200</t>
  </si>
  <si>
    <t>GFE - 83120-7715-110-LG-20-200</t>
  </si>
  <si>
    <t>GFE Training School - 83120-7715-216-LG-20-200</t>
  </si>
  <si>
    <t>MILEAGE FOR POV (.575/mi)                                                                              FUEL FOR CORP VEHICLE</t>
  </si>
  <si>
    <t>G. Vogt</t>
  </si>
  <si>
    <t>A. Bailey</t>
  </si>
  <si>
    <t>Ellington Chase Support - 83120-7730-110-MQ-20-200</t>
  </si>
  <si>
    <t>FOR FY21 TRAVEL ONLY</t>
  </si>
  <si>
    <t>Version 21.01 - 1 October 2020</t>
  </si>
  <si>
    <t>COO - Corp 83120-1000-645-ZZ-21-100</t>
  </si>
  <si>
    <t>Development - 83120-1045-070-ZZ-21-100</t>
  </si>
  <si>
    <t>NHQ - 83120-1010-645-ZZ-21-100</t>
  </si>
  <si>
    <t>FM Corp - 83120-1400-645-ZZ-21-100</t>
  </si>
  <si>
    <t>PA Corp - 83120-1300-875-ZZ-21-100</t>
  </si>
  <si>
    <t>ED-AE Corp - 83120-1540-530-ZZ-21-100</t>
  </si>
  <si>
    <t>BoG Corp - 83120-0039-645-ZZ-21-100</t>
  </si>
  <si>
    <t>Region/Wing CC College - 88390-1500-533-ZZ-21-100</t>
  </si>
  <si>
    <t>Nat'l Staff College - 88360-1500-533-ZZ-21-350</t>
  </si>
  <si>
    <t>Nat'l Honor Guard Acad - 84250-1565-435-ZZ-21-100</t>
  </si>
  <si>
    <t>Cadet Officer School  - 84070-1565-435-ZZ-21-100</t>
  </si>
  <si>
    <t>IACE - Corp - 83150-1565-435-ZZ-21-100</t>
  </si>
  <si>
    <t>Nat'l Cadet Competition Corp - 84060-1565-435-ZZ-21-100</t>
  </si>
  <si>
    <t>Civic Leadership Acad - 84040-1565-435-ZZ-21-100</t>
  </si>
  <si>
    <t>AEO School - 88400-1540-530-ZZ-21-100</t>
  </si>
  <si>
    <t>Investment Cmte Travel  - 83120-1400-645-ZZ-21-100</t>
  </si>
  <si>
    <t>Nat'l Commander - 83120-0005-645-ZZ-21-100</t>
  </si>
  <si>
    <t>Nat'l Vice Commander - 83120-0010-645-ZZ-21-100</t>
  </si>
  <si>
    <t>Nat'l Executive Officer  - 83120-0015-645-ZZ-21-100</t>
  </si>
  <si>
    <t>Nat'l Support Staff - 83180-0018-645-ZZ-21-100</t>
  </si>
  <si>
    <t>Nat'l Support Staff to Conference - 83180-1010-645-ZZ-21-100</t>
  </si>
  <si>
    <t>Nat'l Chief of Chaplains - 83120-0035-550-ZZ-21-100</t>
  </si>
  <si>
    <t>CAP Command Chief Master Sergeant - 83120-0020-645-ZZ-21-100</t>
  </si>
  <si>
    <t>IG - 83120-0038-645-ZZ-21-100</t>
  </si>
  <si>
    <t>Prepaid Travel Account-Corp - 13550-0000-000-ZZ-21-100</t>
  </si>
  <si>
    <t>Prepaid Travel Account-App - 13550-0000-000-ZZ-21-200</t>
  </si>
  <si>
    <t>COO - 83120-1000-645-QA-21-200</t>
  </si>
  <si>
    <t>GC - 83120-1200-645-QA-21-200</t>
  </si>
  <si>
    <t>HR - 83120-1055-645-QA-21-200</t>
  </si>
  <si>
    <t>WA - 83120-1062-645-QA-21-200</t>
  </si>
  <si>
    <t>FM - 83120-1400-645-QA-21-200</t>
  </si>
  <si>
    <t>WFA Baker - 83120-1425-645-QA-21-200</t>
  </si>
  <si>
    <t>WFA Campbell - 83120-1430-645-QA-21-200</t>
  </si>
  <si>
    <t>WFA Lagerman - 83120-1420-645-QA-21-200</t>
  </si>
  <si>
    <t>WFA Mistich - 83120-1405-645-QA-21-200</t>
  </si>
  <si>
    <t>WFA Steele - 83120-1410-645-QA-21-200</t>
  </si>
  <si>
    <t>PA - 83120-1300-875-QA-21-200</t>
  </si>
  <si>
    <t>ED-DL - 83120-1500-532-QA-21-200</t>
  </si>
  <si>
    <t>ED-Prof Dev - 83120-1500-533-QA-21-200</t>
  </si>
  <si>
    <t>ED-AE - 83120-1540-530-QA-21-200</t>
  </si>
  <si>
    <t>ED-CP - 83120-1565-435-QA-21-200</t>
  </si>
  <si>
    <t>LG - 83120-1800-645-QA-21-200</t>
  </si>
  <si>
    <t>IT - 83120-1600-645-QA-21-200</t>
  </si>
  <si>
    <t>DO - 83120-1700-110-QA-21-200</t>
  </si>
  <si>
    <t>IG - 83120-0038-645-QA-21-200</t>
  </si>
  <si>
    <t>SE - 83120-1020-150-QA-21-200</t>
  </si>
  <si>
    <t>Chaplain - 83120-1500-550-QA-21-200</t>
  </si>
  <si>
    <t>CSAG - 85100-1311-660-QA-21-200</t>
  </si>
  <si>
    <t>National Commander - 83120-0005-645-QA-21-200</t>
  </si>
  <si>
    <t>CAP Command Chief Master Sergeant - 83120-0020-645-QA-21-200</t>
  </si>
  <si>
    <t>OPS 76340-1700-216-QA-21-200</t>
  </si>
  <si>
    <t>BoG Memb - 83120-0039-645-QA-21-200</t>
  </si>
  <si>
    <t>BoG NHQ - 83130-0039-645-QA-21-200</t>
  </si>
  <si>
    <t>Summer Command Council - 85100-1311-855-QA-21-200</t>
  </si>
  <si>
    <t>Winter Command Council - 85100-1311-856-QA-21-200</t>
  </si>
  <si>
    <t>Wing Conf - 83160-1311-645-QA-210</t>
  </si>
  <si>
    <t>Region Conf - 83170-1311-645-QA-210</t>
  </si>
  <si>
    <t>IACE - Appropriated - 83150-1565-435-QA-21-200</t>
  </si>
  <si>
    <t>Cyber Patriot - Appropriated -83120-1500-435-QA-21-200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</si>
</sst>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Times New Roman"/>
      <family val="1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2"/>
      <name val="Calibri"/>
      <family val="2"/>
    </font>
    <font>
      <sz val="12"/>
      <color theme="0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lightUp">
        <bgColor theme="6" tint="0.79998168889431442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44" fontId="15" fillId="0" borderId="0" applyFont="0" applyFill="0" applyBorder="0" applyAlignment="0" applyProtection="0"/>
  </cellStyleXfs>
  <cellXfs count="167">
    <xf numFmtId="0" fontId="0" fillId="0" borderId="0" xfId="0"/>
    <xf numFmtId="0" fontId="8" fillId="0" borderId="0" xfId="0" applyFont="1" applyBorder="1"/>
    <xf numFmtId="0" fontId="9" fillId="0" borderId="0" xfId="2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/>
    <xf numFmtId="49" fontId="7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8" fillId="0" borderId="0" xfId="0" applyFont="1" applyFill="1" applyBorder="1"/>
    <xf numFmtId="44" fontId="8" fillId="0" borderId="0" xfId="0" applyNumberFormat="1" applyFont="1" applyBorder="1"/>
    <xf numFmtId="0" fontId="10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1" fillId="0" borderId="0" xfId="0" applyFont="1" applyBorder="1"/>
    <xf numFmtId="0" fontId="8" fillId="0" borderId="0" xfId="0" applyFont="1" applyBorder="1" applyAlignment="1">
      <alignment horizontal="right"/>
    </xf>
    <xf numFmtId="0" fontId="0" fillId="0" borderId="0" xfId="0" applyFill="1" applyAlignment="1" applyProtection="1"/>
    <xf numFmtId="0" fontId="0" fillId="0" borderId="0" xfId="0" applyFill="1" applyProtection="1"/>
    <xf numFmtId="0" fontId="2" fillId="0" borderId="0" xfId="4" applyFont="1" applyFill="1" applyBorder="1" applyProtection="1"/>
    <xf numFmtId="0" fontId="12" fillId="0" borderId="0" xfId="0" applyFont="1" applyFill="1" applyProtection="1"/>
    <xf numFmtId="0" fontId="16" fillId="0" borderId="0" xfId="0" applyFont="1" applyFill="1" applyBorder="1"/>
    <xf numFmtId="1" fontId="13" fillId="0" borderId="0" xfId="0" applyNumberFormat="1" applyFont="1" applyFill="1" applyBorder="1" applyAlignment="1" applyProtection="1"/>
    <xf numFmtId="49" fontId="10" fillId="0" borderId="0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left"/>
    </xf>
    <xf numFmtId="0" fontId="8" fillId="0" borderId="0" xfId="0" applyFont="1" applyFill="1" applyBorder="1" applyAlignment="1" applyProtection="1"/>
    <xf numFmtId="0" fontId="8" fillId="0" borderId="0" xfId="0" applyFont="1" applyBorder="1" applyProtection="1"/>
    <xf numFmtId="49" fontId="10" fillId="0" borderId="13" xfId="0" applyNumberFormat="1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</xf>
    <xf numFmtId="49" fontId="10" fillId="0" borderId="13" xfId="0" applyNumberFormat="1" applyFont="1" applyBorder="1" applyAlignment="1" applyProtection="1">
      <alignment horizontal="center"/>
    </xf>
    <xf numFmtId="0" fontId="8" fillId="0" borderId="8" xfId="0" applyFont="1" applyBorder="1" applyAlignment="1" applyProtection="1">
      <alignment horizontal="left"/>
    </xf>
    <xf numFmtId="0" fontId="8" fillId="0" borderId="0" xfId="0" applyFont="1" applyBorder="1" applyAlignment="1" applyProtection="1"/>
    <xf numFmtId="49" fontId="10" fillId="0" borderId="0" xfId="0" applyNumberFormat="1" applyFont="1" applyFill="1" applyBorder="1" applyAlignment="1" applyProtection="1">
      <alignment horizontal="center"/>
    </xf>
    <xf numFmtId="49" fontId="10" fillId="0" borderId="13" xfId="0" applyNumberFormat="1" applyFont="1" applyBorder="1" applyAlignment="1" applyProtection="1">
      <alignment horizontal="center"/>
    </xf>
    <xf numFmtId="49" fontId="10" fillId="0" borderId="0" xfId="0" applyNumberFormat="1" applyFont="1" applyBorder="1" applyAlignment="1" applyProtection="1">
      <alignment horizontal="center"/>
    </xf>
    <xf numFmtId="0" fontId="8" fillId="0" borderId="0" xfId="0" applyFont="1" applyFill="1" applyBorder="1" applyAlignment="1" applyProtection="1"/>
    <xf numFmtId="0" fontId="0" fillId="0" borderId="0" xfId="0" applyFont="1" applyFill="1" applyBorder="1" applyAlignment="1"/>
    <xf numFmtId="0" fontId="0" fillId="0" borderId="0" xfId="0" applyFill="1" applyProtection="1"/>
    <xf numFmtId="49" fontId="10" fillId="0" borderId="0" xfId="0" applyNumberFormat="1" applyFont="1" applyBorder="1" applyAlignment="1" applyProtection="1">
      <alignment horizontal="center"/>
    </xf>
    <xf numFmtId="0" fontId="7" fillId="4" borderId="0" xfId="0" applyFont="1" applyFill="1" applyBorder="1" applyAlignment="1" applyProtection="1">
      <alignment horizontal="center" wrapText="1"/>
      <protection locked="0"/>
    </xf>
    <xf numFmtId="49" fontId="10" fillId="3" borderId="7" xfId="0" applyNumberFormat="1" applyFont="1" applyFill="1" applyBorder="1" applyAlignment="1" applyProtection="1">
      <alignment horizontal="center"/>
    </xf>
    <xf numFmtId="8" fontId="0" fillId="0" borderId="0" xfId="0" applyNumberFormat="1"/>
    <xf numFmtId="8" fontId="8" fillId="0" borderId="0" xfId="0" applyNumberFormat="1" applyFont="1" applyBorder="1"/>
    <xf numFmtId="44" fontId="20" fillId="5" borderId="8" xfId="0" applyNumberFormat="1" applyFont="1" applyFill="1" applyBorder="1" applyAlignment="1" applyProtection="1"/>
    <xf numFmtId="0" fontId="20" fillId="5" borderId="8" xfId="0" applyFont="1" applyFill="1" applyBorder="1" applyProtection="1"/>
    <xf numFmtId="44" fontId="20" fillId="5" borderId="8" xfId="0" applyNumberFormat="1" applyFont="1" applyFill="1" applyBorder="1" applyProtection="1"/>
    <xf numFmtId="0" fontId="20" fillId="5" borderId="8" xfId="0" applyFont="1" applyFill="1" applyBorder="1" applyAlignment="1" applyProtection="1">
      <alignment horizontal="center"/>
    </xf>
    <xf numFmtId="0" fontId="20" fillId="5" borderId="9" xfId="0" applyFont="1" applyFill="1" applyBorder="1" applyProtection="1"/>
    <xf numFmtId="0" fontId="20" fillId="5" borderId="11" xfId="0" applyFont="1" applyFill="1" applyBorder="1" applyProtection="1"/>
    <xf numFmtId="7" fontId="20" fillId="5" borderId="12" xfId="0" applyNumberFormat="1" applyFont="1" applyFill="1" applyBorder="1" applyProtection="1"/>
    <xf numFmtId="8" fontId="20" fillId="5" borderId="11" xfId="0" applyNumberFormat="1" applyFont="1" applyFill="1" applyBorder="1" applyAlignment="1" applyProtection="1">
      <alignment horizontal="center"/>
    </xf>
    <xf numFmtId="44" fontId="20" fillId="5" borderId="8" xfId="0" applyNumberFormat="1" applyFont="1" applyFill="1" applyBorder="1" applyAlignment="1" applyProtection="1">
      <alignment horizontal="center"/>
    </xf>
    <xf numFmtId="0" fontId="20" fillId="5" borderId="11" xfId="0" applyFont="1" applyFill="1" applyBorder="1" applyAlignment="1" applyProtection="1">
      <alignment horizontal="center"/>
    </xf>
    <xf numFmtId="14" fontId="13" fillId="6" borderId="1" xfId="0" applyNumberFormat="1" applyFont="1" applyFill="1" applyBorder="1" applyAlignment="1" applyProtection="1">
      <alignment horizontal="center"/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4" xfId="0" applyFont="1" applyFill="1" applyBorder="1" applyAlignment="1" applyProtection="1">
      <alignment horizontal="center"/>
      <protection locked="0"/>
    </xf>
    <xf numFmtId="0" fontId="8" fillId="0" borderId="8" xfId="0" applyFont="1" applyBorder="1" applyAlignment="1">
      <alignment horizontal="center"/>
    </xf>
    <xf numFmtId="49" fontId="10" fillId="0" borderId="10" xfId="0" applyNumberFormat="1" applyFont="1" applyBorder="1" applyAlignment="1" applyProtection="1">
      <alignment horizontal="center"/>
    </xf>
    <xf numFmtId="49" fontId="10" fillId="0" borderId="11" xfId="0" applyNumberFormat="1" applyFont="1" applyBorder="1" applyAlignment="1" applyProtection="1">
      <alignment horizontal="center"/>
    </xf>
    <xf numFmtId="49" fontId="10" fillId="0" borderId="12" xfId="0" applyNumberFormat="1" applyFont="1" applyBorder="1" applyAlignment="1" applyProtection="1">
      <alignment horizontal="center"/>
    </xf>
    <xf numFmtId="0" fontId="11" fillId="0" borderId="8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/>
    <xf numFmtId="49" fontId="18" fillId="6" borderId="4" xfId="0" applyNumberFormat="1" applyFont="1" applyFill="1" applyBorder="1" applyAlignment="1">
      <alignment horizontal="center" wrapText="1"/>
    </xf>
    <xf numFmtId="49" fontId="18" fillId="6" borderId="5" xfId="0" applyNumberFormat="1" applyFont="1" applyFill="1" applyBorder="1" applyAlignment="1">
      <alignment horizontal="center" wrapText="1"/>
    </xf>
    <xf numFmtId="49" fontId="18" fillId="6" borderId="6" xfId="0" applyNumberFormat="1" applyFont="1" applyFill="1" applyBorder="1" applyAlignment="1">
      <alignment horizontal="center" wrapText="1"/>
    </xf>
    <xf numFmtId="0" fontId="13" fillId="6" borderId="16" xfId="0" applyFont="1" applyFill="1" applyBorder="1" applyAlignment="1" applyProtection="1">
      <alignment horizontal="center"/>
      <protection locked="0"/>
    </xf>
    <xf numFmtId="15" fontId="13" fillId="6" borderId="16" xfId="0" applyNumberFormat="1" applyFont="1" applyFill="1" applyBorder="1" applyAlignment="1" applyProtection="1">
      <alignment horizontal="center"/>
      <protection locked="0"/>
    </xf>
    <xf numFmtId="0" fontId="13" fillId="6" borderId="17" xfId="0" applyFont="1" applyFill="1" applyBorder="1" applyAlignment="1" applyProtection="1">
      <alignment horizontal="center"/>
      <protection locked="0"/>
    </xf>
    <xf numFmtId="49" fontId="10" fillId="0" borderId="13" xfId="0" applyNumberFormat="1" applyFont="1" applyBorder="1" applyAlignment="1" applyProtection="1">
      <alignment horizontal="center"/>
    </xf>
    <xf numFmtId="49" fontId="10" fillId="0" borderId="0" xfId="0" applyNumberFormat="1" applyFont="1" applyBorder="1" applyAlignment="1" applyProtection="1">
      <alignment horizontal="center"/>
    </xf>
    <xf numFmtId="49" fontId="10" fillId="0" borderId="13" xfId="0" applyNumberFormat="1" applyFont="1" applyFill="1" applyBorder="1" applyAlignment="1" applyProtection="1">
      <alignment horizontal="center"/>
    </xf>
    <xf numFmtId="49" fontId="10" fillId="0" borderId="0" xfId="0" applyNumberFormat="1" applyFont="1" applyFill="1" applyBorder="1" applyAlignment="1" applyProtection="1">
      <alignment horizontal="center"/>
    </xf>
    <xf numFmtId="49" fontId="10" fillId="0" borderId="15" xfId="0" applyNumberFormat="1" applyFont="1" applyFill="1" applyBorder="1" applyAlignment="1" applyProtection="1">
      <alignment horizontal="center"/>
    </xf>
    <xf numFmtId="0" fontId="8" fillId="0" borderId="0" xfId="0" applyFont="1" applyBorder="1" applyAlignment="1">
      <alignment horizontal="left"/>
    </xf>
    <xf numFmtId="164" fontId="20" fillId="5" borderId="11" xfId="0" applyNumberFormat="1" applyFont="1" applyFill="1" applyBorder="1" applyAlignment="1" applyProtection="1">
      <alignment horizontal="center"/>
    </xf>
    <xf numFmtId="8" fontId="13" fillId="0" borderId="8" xfId="0" applyNumberFormat="1" applyFont="1" applyFill="1" applyBorder="1" applyAlignment="1" applyProtection="1">
      <alignment horizontal="center" vertical="center"/>
    </xf>
    <xf numFmtId="8" fontId="13" fillId="0" borderId="9" xfId="0" applyNumberFormat="1" applyFont="1" applyFill="1" applyBorder="1" applyAlignment="1" applyProtection="1">
      <alignment horizontal="center" vertical="center"/>
    </xf>
    <xf numFmtId="8" fontId="13" fillId="0" borderId="11" xfId="0" applyNumberFormat="1" applyFont="1" applyFill="1" applyBorder="1" applyAlignment="1" applyProtection="1">
      <alignment horizontal="center" vertical="center"/>
    </xf>
    <xf numFmtId="8" fontId="13" fillId="0" borderId="12" xfId="0" applyNumberFormat="1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0" fontId="13" fillId="0" borderId="8" xfId="0" applyFont="1" applyFill="1" applyBorder="1" applyAlignment="1" applyProtection="1">
      <alignment horizontal="center" vertical="center"/>
    </xf>
    <xf numFmtId="0" fontId="13" fillId="0" borderId="10" xfId="0" applyFont="1" applyFill="1" applyBorder="1" applyAlignment="1" applyProtection="1">
      <alignment horizontal="center" vertical="center"/>
    </xf>
    <xf numFmtId="0" fontId="13" fillId="0" borderId="11" xfId="0" applyFont="1" applyFill="1" applyBorder="1" applyAlignment="1" applyProtection="1">
      <alignment horizontal="center" vertical="center"/>
    </xf>
    <xf numFmtId="49" fontId="10" fillId="0" borderId="10" xfId="0" applyNumberFormat="1" applyFont="1" applyFill="1" applyBorder="1" applyAlignment="1" applyProtection="1">
      <alignment horizontal="center"/>
    </xf>
    <xf numFmtId="49" fontId="10" fillId="0" borderId="11" xfId="0" applyNumberFormat="1" applyFont="1" applyFill="1" applyBorder="1" applyAlignment="1" applyProtection="1">
      <alignment horizontal="center"/>
    </xf>
    <xf numFmtId="49" fontId="10" fillId="0" borderId="12" xfId="0" applyNumberFormat="1" applyFont="1" applyFill="1" applyBorder="1" applyAlignment="1" applyProtection="1">
      <alignment horizontal="center"/>
    </xf>
    <xf numFmtId="0" fontId="20" fillId="5" borderId="8" xfId="0" applyFont="1" applyFill="1" applyBorder="1" applyAlignment="1" applyProtection="1">
      <alignment horizontal="center"/>
    </xf>
    <xf numFmtId="0" fontId="8" fillId="0" borderId="0" xfId="0" applyFont="1" applyBorder="1" applyAlignment="1" applyProtection="1">
      <alignment horizontal="left"/>
    </xf>
    <xf numFmtId="0" fontId="8" fillId="0" borderId="8" xfId="0" applyFont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Border="1" applyAlignment="1" applyProtection="1"/>
    <xf numFmtId="0" fontId="13" fillId="7" borderId="1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 wrapText="1"/>
    </xf>
    <xf numFmtId="0" fontId="7" fillId="2" borderId="15" xfId="0" applyFont="1" applyFill="1" applyBorder="1" applyAlignment="1" applyProtection="1">
      <alignment horizontal="center" wrapText="1"/>
    </xf>
    <xf numFmtId="8" fontId="13" fillId="6" borderId="1" xfId="0" applyNumberFormat="1" applyFont="1" applyFill="1" applyBorder="1" applyAlignment="1">
      <alignment horizontal="center"/>
    </xf>
    <xf numFmtId="8" fontId="13" fillId="6" borderId="14" xfId="0" applyNumberFormat="1" applyFont="1" applyFill="1" applyBorder="1" applyAlignment="1">
      <alignment horizontal="center"/>
    </xf>
    <xf numFmtId="49" fontId="10" fillId="0" borderId="15" xfId="0" applyNumberFormat="1" applyFont="1" applyBorder="1" applyAlignment="1" applyProtection="1">
      <alignment horizontal="center"/>
    </xf>
    <xf numFmtId="164" fontId="7" fillId="7" borderId="1" xfId="0" applyNumberFormat="1" applyFont="1" applyFill="1" applyBorder="1" applyAlignment="1" applyProtection="1">
      <alignment horizontal="center" wrapText="1"/>
      <protection locked="0"/>
    </xf>
    <xf numFmtId="0" fontId="8" fillId="3" borderId="8" xfId="0" applyFont="1" applyFill="1" applyBorder="1" applyAlignment="1" applyProtection="1"/>
    <xf numFmtId="0" fontId="13" fillId="7" borderId="14" xfId="0" applyFont="1" applyFill="1" applyBorder="1" applyAlignment="1" applyProtection="1">
      <alignment horizontal="center"/>
      <protection locked="0"/>
    </xf>
    <xf numFmtId="49" fontId="8" fillId="0" borderId="0" xfId="0" applyNumberFormat="1" applyFont="1" applyBorder="1" applyAlignment="1" applyProtection="1"/>
    <xf numFmtId="8" fontId="13" fillId="7" borderId="1" xfId="0" applyNumberFormat="1" applyFont="1" applyFill="1" applyBorder="1" applyAlignment="1" applyProtection="1">
      <alignment horizontal="center"/>
      <protection locked="0"/>
    </xf>
    <xf numFmtId="8" fontId="10" fillId="0" borderId="13" xfId="0" applyNumberFormat="1" applyFont="1" applyBorder="1" applyAlignment="1" applyProtection="1">
      <alignment horizontal="center"/>
    </xf>
    <xf numFmtId="8" fontId="10" fillId="0" borderId="0" xfId="0" applyNumberFormat="1" applyFont="1" applyBorder="1" applyAlignment="1" applyProtection="1">
      <alignment horizontal="center"/>
    </xf>
    <xf numFmtId="8" fontId="10" fillId="0" borderId="15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7" fontId="10" fillId="3" borderId="1" xfId="0" applyNumberFormat="1" applyFont="1" applyFill="1" applyBorder="1" applyAlignment="1" applyProtection="1">
      <alignment horizontal="center"/>
      <protection locked="0"/>
    </xf>
    <xf numFmtId="0" fontId="14" fillId="6" borderId="4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/>
    <xf numFmtId="14" fontId="13" fillId="7" borderId="1" xfId="0" applyNumberFormat="1" applyFont="1" applyFill="1" applyBorder="1" applyAlignment="1" applyProtection="1">
      <alignment horizontal="center"/>
      <protection locked="0"/>
    </xf>
    <xf numFmtId="0" fontId="5" fillId="7" borderId="1" xfId="2" applyFill="1" applyBorder="1" applyAlignment="1" applyProtection="1">
      <alignment horizontal="center"/>
      <protection locked="0"/>
    </xf>
    <xf numFmtId="0" fontId="5" fillId="7" borderId="14" xfId="2" applyFill="1" applyBorder="1" applyAlignment="1" applyProtection="1">
      <alignment horizontal="center"/>
      <protection locked="0"/>
    </xf>
    <xf numFmtId="1" fontId="13" fillId="6" borderId="1" xfId="0" applyNumberFormat="1" applyFont="1" applyFill="1" applyBorder="1" applyAlignment="1" applyProtection="1">
      <alignment horizontal="center"/>
    </xf>
    <xf numFmtId="1" fontId="13" fillId="6" borderId="14" xfId="0" applyNumberFormat="1" applyFont="1" applyFill="1" applyBorder="1" applyAlignment="1" applyProtection="1">
      <alignment horizontal="center"/>
    </xf>
    <xf numFmtId="164" fontId="13" fillId="3" borderId="1" xfId="5" applyNumberFormat="1" applyFont="1" applyFill="1" applyBorder="1" applyAlignment="1" applyProtection="1">
      <alignment horizontal="center"/>
      <protection locked="0"/>
    </xf>
    <xf numFmtId="164" fontId="13" fillId="3" borderId="14" xfId="5" applyNumberFormat="1" applyFont="1" applyFill="1" applyBorder="1" applyAlignment="1" applyProtection="1">
      <alignment horizontal="center"/>
      <protection locked="0"/>
    </xf>
    <xf numFmtId="1" fontId="13" fillId="7" borderId="1" xfId="0" applyNumberFormat="1" applyFont="1" applyFill="1" applyBorder="1" applyAlignment="1" applyProtection="1">
      <alignment horizontal="center"/>
      <protection locked="0"/>
    </xf>
    <xf numFmtId="0" fontId="18" fillId="6" borderId="4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18" fillId="6" borderId="6" xfId="0" applyFont="1" applyFill="1" applyBorder="1" applyAlignment="1">
      <alignment horizontal="center" vertical="center"/>
    </xf>
    <xf numFmtId="37" fontId="13" fillId="7" borderId="1" xfId="0" applyNumberFormat="1" applyFont="1" applyFill="1" applyBorder="1" applyAlignment="1" applyProtection="1">
      <alignment horizontal="center"/>
      <protection locked="0"/>
    </xf>
    <xf numFmtId="7" fontId="7" fillId="7" borderId="1" xfId="0" applyNumberFormat="1" applyFont="1" applyFill="1" applyBorder="1" applyAlignment="1" applyProtection="1">
      <alignment horizontal="center" wrapText="1"/>
      <protection locked="0"/>
    </xf>
    <xf numFmtId="7" fontId="7" fillId="7" borderId="14" xfId="0" applyNumberFormat="1" applyFont="1" applyFill="1" applyBorder="1" applyAlignment="1" applyProtection="1">
      <alignment horizontal="center" wrapText="1"/>
      <protection locked="0"/>
    </xf>
    <xf numFmtId="0" fontId="13" fillId="7" borderId="1" xfId="0" applyFont="1" applyFill="1" applyBorder="1" applyAlignment="1" applyProtection="1">
      <alignment horizontal="center" wrapText="1"/>
      <protection locked="0"/>
    </xf>
    <xf numFmtId="0" fontId="13" fillId="7" borderId="14" xfId="0" applyFont="1" applyFill="1" applyBorder="1" applyAlignment="1" applyProtection="1">
      <alignment horizontal="center" wrapText="1"/>
      <protection locked="0"/>
    </xf>
    <xf numFmtId="49" fontId="10" fillId="0" borderId="7" xfId="0" applyNumberFormat="1" applyFont="1" applyBorder="1" applyAlignment="1" applyProtection="1">
      <alignment horizontal="center"/>
    </xf>
    <xf numFmtId="49" fontId="10" fillId="0" borderId="8" xfId="0" applyNumberFormat="1" applyFont="1" applyBorder="1" applyAlignment="1" applyProtection="1">
      <alignment horizontal="center"/>
    </xf>
    <xf numFmtId="49" fontId="10" fillId="0" borderId="9" xfId="0" applyNumberFormat="1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14" fontId="11" fillId="0" borderId="0" xfId="0" applyNumberFormat="1" applyFont="1" applyFill="1" applyBorder="1" applyAlignment="1" applyProtection="1"/>
    <xf numFmtId="37" fontId="8" fillId="0" borderId="0" xfId="0" applyNumberFormat="1" applyFont="1" applyFill="1" applyBorder="1" applyAlignment="1" applyProtection="1">
      <alignment horizontal="center"/>
    </xf>
    <xf numFmtId="0" fontId="10" fillId="7" borderId="1" xfId="0" applyFont="1" applyFill="1" applyBorder="1" applyAlignment="1" applyProtection="1">
      <alignment horizontal="center"/>
      <protection locked="0"/>
    </xf>
    <xf numFmtId="0" fontId="19" fillId="2" borderId="0" xfId="2" applyFont="1" applyFill="1" applyBorder="1" applyAlignment="1" applyProtection="1">
      <alignment horizontal="center" vertical="center"/>
      <protection locked="0"/>
    </xf>
    <xf numFmtId="0" fontId="19" fillId="2" borderId="15" xfId="2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/>
    </xf>
    <xf numFmtId="49" fontId="10" fillId="0" borderId="21" xfId="0" applyNumberFormat="1" applyFont="1" applyFill="1" applyBorder="1" applyAlignment="1" applyProtection="1">
      <alignment horizontal="center"/>
    </xf>
    <xf numFmtId="49" fontId="10" fillId="0" borderId="2" xfId="0" applyNumberFormat="1" applyFont="1" applyFill="1" applyBorder="1" applyAlignment="1" applyProtection="1">
      <alignment horizontal="center"/>
    </xf>
    <xf numFmtId="49" fontId="10" fillId="0" borderId="22" xfId="0" applyNumberFormat="1" applyFont="1" applyFill="1" applyBorder="1" applyAlignment="1" applyProtection="1">
      <alignment horizontal="center"/>
    </xf>
    <xf numFmtId="0" fontId="0" fillId="0" borderId="0" xfId="0" applyFont="1" applyFill="1" applyBorder="1" applyAlignment="1"/>
    <xf numFmtId="49" fontId="7" fillId="7" borderId="7" xfId="0" applyNumberFormat="1" applyFont="1" applyFill="1" applyBorder="1" applyAlignment="1" applyProtection="1">
      <alignment horizontal="center"/>
    </xf>
    <xf numFmtId="49" fontId="7" fillId="7" borderId="8" xfId="0" applyNumberFormat="1" applyFont="1" applyFill="1" applyBorder="1" applyAlignment="1" applyProtection="1">
      <alignment horizontal="center"/>
    </xf>
    <xf numFmtId="49" fontId="7" fillId="7" borderId="9" xfId="0" applyNumberFormat="1" applyFont="1" applyFill="1" applyBorder="1" applyAlignment="1" applyProtection="1">
      <alignment horizontal="center"/>
    </xf>
    <xf numFmtId="49" fontId="13" fillId="7" borderId="19" xfId="0" applyNumberFormat="1" applyFont="1" applyFill="1" applyBorder="1" applyAlignment="1" applyProtection="1">
      <alignment horizontal="left"/>
      <protection locked="0"/>
    </xf>
    <xf numFmtId="49" fontId="13" fillId="7" borderId="3" xfId="0" applyNumberFormat="1" applyFont="1" applyFill="1" applyBorder="1" applyAlignment="1" applyProtection="1">
      <alignment horizontal="left"/>
      <protection locked="0"/>
    </xf>
    <xf numFmtId="49" fontId="13" fillId="7" borderId="20" xfId="0" applyNumberFormat="1" applyFont="1" applyFill="1" applyBorder="1" applyAlignment="1" applyProtection="1">
      <alignment horizontal="left"/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4" xfId="0" applyFont="1" applyFill="1" applyBorder="1" applyAlignment="1" applyProtection="1">
      <alignment horizontal="center"/>
      <protection locked="0"/>
    </xf>
    <xf numFmtId="0" fontId="13" fillId="7" borderId="16" xfId="0" applyFont="1" applyFill="1" applyBorder="1" applyAlignment="1" applyProtection="1">
      <alignment horizontal="left"/>
      <protection locked="0"/>
    </xf>
    <xf numFmtId="0" fontId="13" fillId="7" borderId="17" xfId="0" applyFont="1" applyFill="1" applyBorder="1" applyAlignment="1" applyProtection="1">
      <alignment horizontal="left"/>
      <protection locked="0"/>
    </xf>
    <xf numFmtId="49" fontId="13" fillId="7" borderId="18" xfId="0" applyNumberFormat="1" applyFont="1" applyFill="1" applyBorder="1" applyAlignment="1" applyProtection="1">
      <alignment horizontal="left"/>
      <protection locked="0"/>
    </xf>
    <xf numFmtId="49" fontId="13" fillId="7" borderId="1" xfId="0" applyNumberFormat="1" applyFont="1" applyFill="1" applyBorder="1" applyAlignment="1" applyProtection="1">
      <alignment horizontal="left"/>
      <protection locked="0"/>
    </xf>
    <xf numFmtId="49" fontId="13" fillId="7" borderId="14" xfId="0" applyNumberFormat="1" applyFont="1" applyFill="1" applyBorder="1" applyAlignment="1" applyProtection="1">
      <alignment horizontal="left"/>
      <protection locked="0"/>
    </xf>
    <xf numFmtId="8" fontId="10" fillId="3" borderId="13" xfId="0" applyNumberFormat="1" applyFont="1" applyFill="1" applyBorder="1" applyAlignment="1" applyProtection="1">
      <alignment horizontal="center"/>
    </xf>
    <xf numFmtId="8" fontId="10" fillId="3" borderId="0" xfId="0" applyNumberFormat="1" applyFont="1" applyFill="1" applyBorder="1" applyAlignment="1" applyProtection="1">
      <alignment horizontal="center"/>
    </xf>
    <xf numFmtId="8" fontId="10" fillId="3" borderId="15" xfId="0" applyNumberFormat="1" applyFont="1" applyFill="1" applyBorder="1" applyAlignment="1" applyProtection="1">
      <alignment horizontal="center"/>
    </xf>
    <xf numFmtId="38" fontId="13" fillId="7" borderId="1" xfId="0" applyNumberFormat="1" applyFont="1" applyFill="1" applyBorder="1" applyAlignment="1" applyProtection="1">
      <alignment horizontal="center"/>
      <protection locked="0"/>
    </xf>
    <xf numFmtId="0" fontId="17" fillId="2" borderId="0" xfId="0" applyFont="1" applyFill="1" applyBorder="1" applyAlignment="1" applyProtection="1">
      <alignment horizontal="center" wrapText="1"/>
    </xf>
    <xf numFmtId="0" fontId="17" fillId="2" borderId="15" xfId="0" applyFont="1" applyFill="1" applyBorder="1" applyAlignment="1" applyProtection="1">
      <alignment horizontal="center" wrapText="1"/>
    </xf>
    <xf numFmtId="8" fontId="8" fillId="7" borderId="1" xfId="0" applyNumberFormat="1" applyFont="1" applyFill="1" applyBorder="1" applyAlignment="1" applyProtection="1">
      <alignment horizontal="left"/>
      <protection locked="0"/>
    </xf>
    <xf numFmtId="8" fontId="8" fillId="7" borderId="14" xfId="0" applyNumberFormat="1" applyFont="1" applyFill="1" applyBorder="1" applyAlignment="1" applyProtection="1">
      <alignment horizontal="left"/>
      <protection locked="0"/>
    </xf>
    <xf numFmtId="8" fontId="8" fillId="0" borderId="13" xfId="0" applyNumberFormat="1" applyFont="1" applyBorder="1" applyAlignment="1" applyProtection="1">
      <alignment horizontal="left"/>
    </xf>
    <xf numFmtId="8" fontId="8" fillId="0" borderId="0" xfId="0" applyNumberFormat="1" applyFont="1" applyBorder="1" applyAlignment="1" applyProtection="1">
      <alignment horizontal="left"/>
    </xf>
    <xf numFmtId="8" fontId="13" fillId="6" borderId="1" xfId="0" applyNumberFormat="1" applyFont="1" applyFill="1" applyBorder="1" applyAlignment="1" applyProtection="1">
      <alignment horizontal="center"/>
    </xf>
    <xf numFmtId="8" fontId="13" fillId="8" borderId="1" xfId="0" applyNumberFormat="1" applyFont="1" applyFill="1" applyBorder="1" applyAlignment="1" applyProtection="1">
      <alignment horizontal="center"/>
      <protection locked="0"/>
    </xf>
    <xf numFmtId="8" fontId="13" fillId="8" borderId="14" xfId="0" applyNumberFormat="1" applyFont="1" applyFill="1" applyBorder="1" applyAlignment="1" applyProtection="1">
      <alignment horizontal="center"/>
      <protection locked="0"/>
    </xf>
  </cellXfs>
  <cellStyles count="6">
    <cellStyle name="Currency" xfId="5" builtinId="4"/>
    <cellStyle name="Currency 2" xfId="1" xr:uid="{00000000-0005-0000-0000-000001000000}"/>
    <cellStyle name="Hyperlink" xfId="2" builtinId="8"/>
    <cellStyle name="Hyperlink 2" xfId="3" xr:uid="{00000000-0005-0000-0000-000003000000}"/>
    <cellStyle name="Normal" xfId="0" builtinId="0"/>
    <cellStyle name="Normal 2" xfId="4" xr:uid="{00000000-0005-0000-0000-000005000000}"/>
  </cellStyles>
  <dxfs count="0"/>
  <tableStyles count="0" defaultTableStyle="TableStyleMedium9" defaultPivotStyle="PivotStyleLight16"/>
  <colors>
    <mruColors>
      <color rgb="FFFFFFCC"/>
      <color rgb="FF96DED0"/>
      <color rgb="FFF8D57C"/>
      <color rgb="FFF7CD63"/>
      <color rgb="FFC3E27E"/>
      <color rgb="FFFFD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123825</xdr:colOff>
          <xdr:row>42</xdr:row>
          <xdr:rowOff>0</xdr:rowOff>
        </xdr:from>
        <xdr:to>
          <xdr:col>30</xdr:col>
          <xdr:colOff>0</xdr:colOff>
          <xdr:row>42</xdr:row>
          <xdr:rowOff>0</xdr:rowOff>
        </xdr:to>
        <xdr:sp macro="" textlink="">
          <xdr:nvSpPr>
            <xdr:cNvPr id="1048" name="AddLodgTrue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7" Type="http://schemas.openxmlformats.org/officeDocument/2006/relationships/image" Target="../media/image1.emf"/><Relationship Id="rId2" Type="http://schemas.openxmlformats.org/officeDocument/2006/relationships/hyperlink" Target="http://gsa.gov/portal/category/100120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R116"/>
  <sheetViews>
    <sheetView tabSelected="1" showWhiteSpace="0" zoomScaleNormal="100" workbookViewId="0">
      <selection activeCell="K53" sqref="K53:AD53"/>
    </sheetView>
  </sheetViews>
  <sheetFormatPr defaultColWidth="9.140625" defaultRowHeight="15" x14ac:dyDescent="0.25"/>
  <cols>
    <col min="1" max="1" width="4.7109375" style="9" customWidth="1"/>
    <col min="2" max="2" width="7.28515625" style="5" customWidth="1"/>
    <col min="3" max="3" width="5.5703125" style="5" customWidth="1"/>
    <col min="4" max="4" width="5.140625" style="5" customWidth="1"/>
    <col min="5" max="5" width="3.7109375" style="5" customWidth="1"/>
    <col min="6" max="6" width="3.85546875" style="5" customWidth="1"/>
    <col min="7" max="7" width="4.85546875" style="5" customWidth="1"/>
    <col min="8" max="8" width="2.85546875" style="5" customWidth="1"/>
    <col min="9" max="9" width="6.28515625" style="5" customWidth="1"/>
    <col min="10" max="10" width="5.140625" style="5" customWidth="1"/>
    <col min="11" max="11" width="5.28515625" style="5" customWidth="1"/>
    <col min="12" max="12" width="4.7109375" style="5" customWidth="1"/>
    <col min="13" max="13" width="7.140625" style="5" customWidth="1"/>
    <col min="14" max="14" width="6.5703125" style="5" customWidth="1"/>
    <col min="15" max="15" width="5.85546875" style="5" customWidth="1"/>
    <col min="16" max="16" width="4.28515625" style="5" customWidth="1"/>
    <col min="17" max="17" width="3.42578125" style="5" customWidth="1"/>
    <col min="18" max="18" width="4.42578125" style="5" customWidth="1"/>
    <col min="19" max="19" width="4.5703125" style="5" customWidth="1"/>
    <col min="20" max="20" width="4.7109375" style="5" customWidth="1"/>
    <col min="21" max="21" width="5.7109375" style="5" customWidth="1"/>
    <col min="22" max="22" width="4.140625" style="5" customWidth="1"/>
    <col min="23" max="23" width="2.5703125" style="5" customWidth="1"/>
    <col min="24" max="24" width="4.85546875" style="5" customWidth="1"/>
    <col min="25" max="25" width="3.42578125" style="5" customWidth="1"/>
    <col min="26" max="26" width="5.85546875" style="5" customWidth="1"/>
    <col min="27" max="27" width="5.28515625" style="5" customWidth="1"/>
    <col min="28" max="28" width="2.7109375" style="5" customWidth="1"/>
    <col min="29" max="29" width="2.28515625" style="5" customWidth="1"/>
    <col min="30" max="30" width="9.140625" style="5" customWidth="1"/>
    <col min="31" max="31" width="9.140625" style="5"/>
    <col min="32" max="33" width="9.140625" style="5" customWidth="1"/>
    <col min="34" max="16384" width="9.140625" style="5"/>
  </cols>
  <sheetData>
    <row r="1" spans="1:44" ht="30" customHeight="1" thickBot="1" x14ac:dyDescent="0.3">
      <c r="A1" s="102" t="s">
        <v>89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4"/>
    </row>
    <row r="2" spans="1:44" ht="16.5" customHeight="1" thickBot="1" x14ac:dyDescent="0.3">
      <c r="A2" s="114" t="s">
        <v>148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6"/>
    </row>
    <row r="3" spans="1:44" s="1" customFormat="1" ht="27.95" customHeight="1" x14ac:dyDescent="0.25">
      <c r="A3" s="125" t="s">
        <v>51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7"/>
    </row>
    <row r="4" spans="1:44" s="1" customFormat="1" ht="27.75" customHeight="1" thickBot="1" x14ac:dyDescent="0.3">
      <c r="A4" s="128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30"/>
    </row>
    <row r="5" spans="1:44" s="1" customFormat="1" ht="3" customHeight="1" x14ac:dyDescent="0.25">
      <c r="A5" s="122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4"/>
    </row>
    <row r="6" spans="1:44" s="1" customFormat="1" ht="24.95" customHeight="1" x14ac:dyDescent="0.25">
      <c r="A6" s="22" t="s">
        <v>20</v>
      </c>
      <c r="B6" s="21" t="s">
        <v>0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18" t="s">
        <v>21</v>
      </c>
      <c r="P6" s="84" t="s">
        <v>41</v>
      </c>
      <c r="Q6" s="84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8"/>
    </row>
    <row r="7" spans="1:44" s="1" customFormat="1" ht="3" customHeight="1" x14ac:dyDescent="0.25">
      <c r="A7" s="63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91"/>
    </row>
    <row r="8" spans="1:44" s="1" customFormat="1" ht="24.95" customHeight="1" x14ac:dyDescent="0.25">
      <c r="A8" s="22" t="s">
        <v>29</v>
      </c>
      <c r="B8" s="82" t="s">
        <v>1</v>
      </c>
      <c r="C8" s="82"/>
      <c r="D8" s="82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8" t="s">
        <v>30</v>
      </c>
      <c r="P8" s="84" t="s">
        <v>53</v>
      </c>
      <c r="Q8" s="84"/>
      <c r="R8" s="84"/>
      <c r="S8" s="84"/>
      <c r="T8" s="84"/>
      <c r="U8" s="120"/>
      <c r="V8" s="120"/>
      <c r="W8" s="120"/>
      <c r="X8" s="120"/>
      <c r="Y8" s="120"/>
      <c r="Z8" s="120"/>
      <c r="AA8" s="120"/>
      <c r="AB8" s="120"/>
      <c r="AC8" s="120"/>
      <c r="AD8" s="121"/>
    </row>
    <row r="9" spans="1:44" s="1" customFormat="1" ht="3" customHeight="1" x14ac:dyDescent="0.25">
      <c r="A9" s="63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91"/>
    </row>
    <row r="10" spans="1:44" s="1" customFormat="1" ht="24.95" customHeight="1" x14ac:dyDescent="0.25">
      <c r="A10" s="22" t="s">
        <v>19</v>
      </c>
      <c r="B10" s="85" t="s">
        <v>54</v>
      </c>
      <c r="C10" s="85"/>
      <c r="D10" s="85"/>
      <c r="E10" s="85"/>
      <c r="F10" s="85"/>
      <c r="G10" s="86"/>
      <c r="H10" s="86"/>
      <c r="I10" s="86"/>
      <c r="J10" s="86"/>
      <c r="K10" s="86"/>
      <c r="L10" s="86"/>
      <c r="M10" s="86"/>
      <c r="N10" s="86"/>
      <c r="O10" s="18" t="s">
        <v>22</v>
      </c>
      <c r="P10" s="85" t="s">
        <v>55</v>
      </c>
      <c r="Q10" s="85"/>
      <c r="R10" s="85"/>
      <c r="S10" s="85"/>
      <c r="T10" s="85"/>
      <c r="U10" s="120"/>
      <c r="V10" s="120"/>
      <c r="W10" s="120"/>
      <c r="X10" s="120"/>
      <c r="Y10" s="120"/>
      <c r="Z10" s="120"/>
      <c r="AA10" s="120"/>
      <c r="AB10" s="120"/>
      <c r="AC10" s="120"/>
      <c r="AD10" s="121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</row>
    <row r="11" spans="1:44" s="1" customFormat="1" ht="3" customHeight="1" x14ac:dyDescent="0.25">
      <c r="A11" s="63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91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</row>
    <row r="12" spans="1:44" s="1" customFormat="1" ht="24.95" customHeight="1" x14ac:dyDescent="0.25">
      <c r="A12" s="22" t="s">
        <v>23</v>
      </c>
      <c r="B12" s="85" t="s">
        <v>36</v>
      </c>
      <c r="C12" s="85"/>
      <c r="D12" s="85"/>
      <c r="E12" s="85"/>
      <c r="F12" s="85"/>
      <c r="G12" s="85"/>
      <c r="H12" s="118">
        <v>0</v>
      </c>
      <c r="I12" s="118"/>
      <c r="J12" s="118"/>
      <c r="K12" s="34"/>
      <c r="L12" s="33" t="s">
        <v>24</v>
      </c>
      <c r="M12" s="85" t="s">
        <v>39</v>
      </c>
      <c r="N12" s="85"/>
      <c r="O12" s="85"/>
      <c r="P12" s="85"/>
      <c r="Q12" s="85"/>
      <c r="R12" s="118">
        <v>0</v>
      </c>
      <c r="S12" s="118"/>
      <c r="T12" s="118"/>
      <c r="U12" s="34"/>
      <c r="V12" s="18" t="s">
        <v>49</v>
      </c>
      <c r="W12" s="85" t="s">
        <v>38</v>
      </c>
      <c r="X12" s="85"/>
      <c r="Y12" s="85"/>
      <c r="Z12" s="85"/>
      <c r="AA12" s="85"/>
      <c r="AB12" s="118"/>
      <c r="AC12" s="118"/>
      <c r="AD12" s="119"/>
      <c r="AE12" s="6"/>
      <c r="AF12" s="7"/>
      <c r="AI12" s="2"/>
      <c r="AJ12" s="2"/>
      <c r="AK12" s="6"/>
    </row>
    <row r="13" spans="1:44" s="1" customFormat="1" ht="3" customHeight="1" x14ac:dyDescent="0.25">
      <c r="A13" s="63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91"/>
    </row>
    <row r="14" spans="1:44" s="1" customFormat="1" ht="20.25" customHeight="1" x14ac:dyDescent="0.25">
      <c r="A14" s="22" t="s">
        <v>95</v>
      </c>
      <c r="B14" s="105" t="s">
        <v>65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33" t="s">
        <v>137</v>
      </c>
      <c r="M14" s="133"/>
      <c r="N14" s="133"/>
      <c r="O14" s="20"/>
      <c r="P14" s="134" t="s">
        <v>26</v>
      </c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5"/>
      <c r="AF14" s="7"/>
      <c r="AG14" s="6"/>
      <c r="AI14" s="2"/>
      <c r="AJ14" s="2"/>
      <c r="AK14" s="6"/>
    </row>
    <row r="15" spans="1:44" s="1" customFormat="1" ht="3" customHeight="1" x14ac:dyDescent="0.25">
      <c r="A15" s="97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9"/>
    </row>
    <row r="16" spans="1:44" s="1" customFormat="1" ht="24.95" customHeight="1" x14ac:dyDescent="0.25">
      <c r="A16" s="22" t="s">
        <v>96</v>
      </c>
      <c r="B16" s="85" t="s">
        <v>82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132" t="s">
        <v>79</v>
      </c>
      <c r="N16" s="132"/>
      <c r="O16" s="117">
        <v>0</v>
      </c>
      <c r="P16" s="117"/>
      <c r="Q16" s="117"/>
      <c r="R16" s="21"/>
      <c r="S16" s="136" t="s">
        <v>80</v>
      </c>
      <c r="T16" s="136"/>
      <c r="U16" s="86">
        <v>0</v>
      </c>
      <c r="V16" s="86"/>
      <c r="W16" s="86"/>
      <c r="X16" s="20"/>
      <c r="Y16" s="21"/>
      <c r="Z16" s="136" t="s">
        <v>81</v>
      </c>
      <c r="AA16" s="136"/>
      <c r="AB16" s="86">
        <v>0</v>
      </c>
      <c r="AC16" s="86"/>
      <c r="AD16" s="94"/>
      <c r="AF16" s="7"/>
    </row>
    <row r="17" spans="1:44" s="1" customFormat="1" ht="3" customHeight="1" x14ac:dyDescent="0.25">
      <c r="A17" s="65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7"/>
      <c r="AI17" s="2"/>
      <c r="AJ17" s="2"/>
      <c r="AK17" s="6"/>
    </row>
    <row r="18" spans="1:44" s="1" customFormat="1" ht="24.75" customHeight="1" x14ac:dyDescent="0.25">
      <c r="A18" s="22" t="s">
        <v>27</v>
      </c>
      <c r="B18" s="84" t="s">
        <v>40</v>
      </c>
      <c r="C18" s="84"/>
      <c r="D18" s="84"/>
      <c r="E18" s="84"/>
      <c r="F18" s="84"/>
      <c r="G18" s="106"/>
      <c r="H18" s="86"/>
      <c r="I18" s="86"/>
      <c r="J18" s="86"/>
      <c r="K18" s="86"/>
      <c r="L18" s="86"/>
      <c r="M18" s="18" t="s">
        <v>28</v>
      </c>
      <c r="N18" s="131" t="s">
        <v>47</v>
      </c>
      <c r="O18" s="131"/>
      <c r="P18" s="106"/>
      <c r="Q18" s="106"/>
      <c r="R18" s="106"/>
      <c r="S18" s="106"/>
      <c r="T18" s="106"/>
      <c r="U18" s="106"/>
      <c r="V18" s="106"/>
      <c r="W18" s="64" t="s">
        <v>97</v>
      </c>
      <c r="X18" s="64"/>
      <c r="Y18" s="105" t="s">
        <v>48</v>
      </c>
      <c r="Z18" s="105"/>
      <c r="AA18" s="105"/>
      <c r="AB18" s="105"/>
      <c r="AC18" s="109">
        <f>P18-G18+1</f>
        <v>1</v>
      </c>
      <c r="AD18" s="110"/>
      <c r="AH18" s="4"/>
      <c r="AI18" s="140"/>
      <c r="AJ18" s="140"/>
      <c r="AK18" s="140"/>
      <c r="AL18" s="31"/>
      <c r="AM18" s="31"/>
      <c r="AN18" s="31"/>
      <c r="AO18" s="31"/>
      <c r="AP18" s="3"/>
      <c r="AQ18" s="3"/>
      <c r="AR18" s="3"/>
    </row>
    <row r="19" spans="1:44" s="1" customFormat="1" ht="3" customHeight="1" x14ac:dyDescent="0.25">
      <c r="A19" s="63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91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</row>
    <row r="20" spans="1:44" s="1" customFormat="1" ht="24.95" customHeight="1" x14ac:dyDescent="0.25">
      <c r="A20" s="22" t="s">
        <v>42</v>
      </c>
      <c r="B20" s="85" t="s">
        <v>43</v>
      </c>
      <c r="C20" s="85"/>
      <c r="D20" s="85"/>
      <c r="E20" s="85"/>
      <c r="F20" s="85"/>
      <c r="G20" s="85"/>
      <c r="H20" s="85"/>
      <c r="I20" s="85"/>
      <c r="J20" s="85"/>
      <c r="K20" s="86"/>
      <c r="L20" s="86"/>
      <c r="M20" s="86"/>
      <c r="N20" s="18" t="s">
        <v>44</v>
      </c>
      <c r="O20" s="85" t="s">
        <v>45</v>
      </c>
      <c r="P20" s="85"/>
      <c r="Q20" s="85"/>
      <c r="R20" s="85"/>
      <c r="S20" s="85"/>
      <c r="T20" s="85"/>
      <c r="U20" s="113"/>
      <c r="V20" s="113"/>
      <c r="W20" s="113"/>
      <c r="X20" s="18" t="s">
        <v>74</v>
      </c>
      <c r="Y20" s="85" t="s">
        <v>52</v>
      </c>
      <c r="Z20" s="85"/>
      <c r="AA20" s="85"/>
      <c r="AB20" s="85"/>
      <c r="AC20" s="109">
        <f>AC18-U20</f>
        <v>1</v>
      </c>
      <c r="AD20" s="110"/>
    </row>
    <row r="21" spans="1:44" s="1" customFormat="1" ht="3" customHeight="1" x14ac:dyDescent="0.25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91"/>
    </row>
    <row r="22" spans="1:44" s="1" customFormat="1" ht="24.95" customHeight="1" x14ac:dyDescent="0.25">
      <c r="A22" s="23" t="s">
        <v>75</v>
      </c>
      <c r="B22" s="82" t="s">
        <v>46</v>
      </c>
      <c r="C22" s="82"/>
      <c r="D22" s="82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94"/>
    </row>
    <row r="23" spans="1:44" s="1" customFormat="1" ht="3" customHeight="1" thickBot="1" x14ac:dyDescent="0.3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4"/>
    </row>
    <row r="24" spans="1:44" s="1" customFormat="1" ht="3" customHeight="1" x14ac:dyDescent="0.25">
      <c r="A24" s="141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3"/>
    </row>
    <row r="25" spans="1:44" s="1" customFormat="1" ht="24.95" customHeight="1" x14ac:dyDescent="0.25">
      <c r="A25" s="28" t="s">
        <v>33</v>
      </c>
      <c r="B25" s="85" t="s">
        <v>50</v>
      </c>
      <c r="C25" s="85"/>
      <c r="D25" s="85"/>
      <c r="E25" s="85"/>
      <c r="F25" s="85"/>
      <c r="G25" s="85"/>
      <c r="H25" s="85"/>
      <c r="I25" s="85"/>
      <c r="J25" s="85"/>
      <c r="K25" s="86"/>
      <c r="L25" s="86"/>
      <c r="M25" s="86"/>
      <c r="N25" s="26"/>
      <c r="O25" s="27" t="s">
        <v>34</v>
      </c>
      <c r="P25" s="84" t="s">
        <v>57</v>
      </c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6"/>
      <c r="AB25" s="86"/>
      <c r="AC25" s="86"/>
      <c r="AD25" s="94"/>
      <c r="AH25" s="17"/>
      <c r="AI25" s="17"/>
    </row>
    <row r="26" spans="1:44" s="1" customFormat="1" ht="3" customHeight="1" x14ac:dyDescent="0.25">
      <c r="A26" s="63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91"/>
    </row>
    <row r="27" spans="1:44" s="1" customFormat="1" ht="24.95" customHeight="1" x14ac:dyDescent="0.25">
      <c r="A27" s="28" t="s">
        <v>77</v>
      </c>
      <c r="B27" s="105" t="s">
        <v>56</v>
      </c>
      <c r="C27" s="105"/>
      <c r="D27" s="105"/>
      <c r="E27" s="105"/>
      <c r="F27" s="105"/>
      <c r="G27" s="105"/>
      <c r="H27" s="105"/>
      <c r="I27" s="105"/>
      <c r="J27" s="105"/>
      <c r="K27" s="86"/>
      <c r="L27" s="86"/>
      <c r="M27" s="86"/>
      <c r="N27" s="26"/>
      <c r="O27" s="29" t="s">
        <v>99</v>
      </c>
      <c r="P27" s="82" t="s">
        <v>125</v>
      </c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111">
        <v>0</v>
      </c>
      <c r="AB27" s="111"/>
      <c r="AC27" s="111"/>
      <c r="AD27" s="112"/>
    </row>
    <row r="28" spans="1:44" s="1" customFormat="1" ht="3" customHeight="1" x14ac:dyDescent="0.25">
      <c r="A28" s="63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91"/>
    </row>
    <row r="29" spans="1:44" s="1" customFormat="1" ht="24.95" customHeight="1" x14ac:dyDescent="0.25">
      <c r="A29" s="28" t="s">
        <v>31</v>
      </c>
      <c r="B29" s="82" t="s">
        <v>92</v>
      </c>
      <c r="C29" s="82"/>
      <c r="D29" s="82"/>
      <c r="E29" s="82"/>
      <c r="F29" s="82"/>
      <c r="G29" s="86"/>
      <c r="H29" s="86"/>
      <c r="I29" s="86"/>
      <c r="J29" s="86"/>
      <c r="K29" s="86"/>
      <c r="L29" s="86"/>
      <c r="M29" s="86"/>
      <c r="N29" s="86"/>
      <c r="O29" s="86"/>
      <c r="P29" s="29" t="s">
        <v>32</v>
      </c>
      <c r="Q29" s="82" t="s">
        <v>94</v>
      </c>
      <c r="R29" s="82"/>
      <c r="S29" s="82"/>
      <c r="T29" s="82"/>
      <c r="U29" s="82"/>
      <c r="V29" s="82"/>
      <c r="W29" s="101"/>
      <c r="X29" s="101"/>
      <c r="Y29" s="101"/>
      <c r="Z29" s="158" t="s">
        <v>144</v>
      </c>
      <c r="AA29" s="158"/>
      <c r="AB29" s="158"/>
      <c r="AC29" s="158"/>
      <c r="AD29" s="159"/>
    </row>
    <row r="30" spans="1:44" s="1" customFormat="1" ht="3" customHeight="1" x14ac:dyDescent="0.25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91"/>
    </row>
    <row r="31" spans="1:44" s="1" customFormat="1" ht="24.95" customHeight="1" x14ac:dyDescent="0.25">
      <c r="A31" s="28" t="s">
        <v>60</v>
      </c>
      <c r="B31" s="85" t="s">
        <v>2</v>
      </c>
      <c r="C31" s="85"/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7" t="s">
        <v>18</v>
      </c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8"/>
    </row>
    <row r="32" spans="1:44" s="1" customFormat="1" ht="3" customHeight="1" x14ac:dyDescent="0.25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91"/>
    </row>
    <row r="33" spans="1:34" s="1" customFormat="1" ht="24.95" customHeight="1" x14ac:dyDescent="0.25">
      <c r="A33" s="28" t="s">
        <v>61</v>
      </c>
      <c r="B33" s="85" t="s">
        <v>70</v>
      </c>
      <c r="C33" s="85"/>
      <c r="D33" s="85"/>
      <c r="E33" s="85"/>
      <c r="F33" s="85"/>
      <c r="G33" s="92"/>
      <c r="H33" s="92"/>
      <c r="I33" s="92"/>
      <c r="J33" s="29" t="s">
        <v>78</v>
      </c>
      <c r="K33" s="85" t="s">
        <v>62</v>
      </c>
      <c r="L33" s="85"/>
      <c r="M33" s="85"/>
      <c r="N33" s="85"/>
      <c r="O33" s="85"/>
      <c r="P33" s="85"/>
      <c r="Q33" s="85"/>
      <c r="R33" s="96"/>
      <c r="S33" s="96"/>
      <c r="T33" s="96"/>
      <c r="U33" s="29" t="s">
        <v>100</v>
      </c>
      <c r="V33" s="85" t="s">
        <v>37</v>
      </c>
      <c r="W33" s="85"/>
      <c r="X33" s="85"/>
      <c r="Y33" s="85"/>
      <c r="Z33" s="85"/>
      <c r="AA33" s="85"/>
      <c r="AB33" s="86"/>
      <c r="AC33" s="86"/>
      <c r="AD33" s="94"/>
    </row>
    <row r="34" spans="1:34" s="1" customFormat="1" ht="3" customHeight="1" x14ac:dyDescent="0.25">
      <c r="A34" s="154"/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6"/>
    </row>
    <row r="35" spans="1:34" s="1" customFormat="1" ht="24.75" customHeight="1" x14ac:dyDescent="0.25">
      <c r="A35" s="28" t="s">
        <v>101</v>
      </c>
      <c r="B35" s="85" t="s">
        <v>76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96"/>
      <c r="P35" s="96"/>
      <c r="Q35" s="96"/>
      <c r="R35" s="29" t="s">
        <v>102</v>
      </c>
      <c r="S35" s="95" t="s">
        <v>67</v>
      </c>
      <c r="T35" s="95"/>
      <c r="U35" s="95"/>
      <c r="V35" s="95"/>
      <c r="W35" s="95"/>
      <c r="X35" s="95"/>
      <c r="Y35" s="95"/>
      <c r="Z35" s="95"/>
      <c r="AA35" s="26"/>
      <c r="AB35" s="89" t="str">
        <f>IF(O35="","NO", IF(O35&lt;(O39+AB39),"Yes","No"))</f>
        <v>NO</v>
      </c>
      <c r="AC35" s="89"/>
      <c r="AD35" s="90"/>
    </row>
    <row r="36" spans="1:34" s="1" customFormat="1" ht="3" customHeight="1" x14ac:dyDescent="0.25">
      <c r="A36" s="97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9"/>
    </row>
    <row r="37" spans="1:34" s="1" customFormat="1" ht="22.5" customHeight="1" x14ac:dyDescent="0.25">
      <c r="A37" s="162" t="s">
        <v>128</v>
      </c>
      <c r="B37" s="163"/>
      <c r="C37" s="163"/>
      <c r="D37" s="163"/>
      <c r="E37" s="163"/>
      <c r="F37" s="163"/>
      <c r="G37" s="163"/>
      <c r="H37" s="163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1"/>
    </row>
    <row r="38" spans="1:34" s="1" customFormat="1" ht="4.5" customHeight="1" x14ac:dyDescent="0.25">
      <c r="A38" s="97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9"/>
    </row>
    <row r="39" spans="1:34" s="1" customFormat="1" ht="24.95" customHeight="1" x14ac:dyDescent="0.25">
      <c r="A39" s="28" t="s">
        <v>103</v>
      </c>
      <c r="B39" s="85" t="s">
        <v>68</v>
      </c>
      <c r="C39" s="85"/>
      <c r="D39" s="85"/>
      <c r="E39" s="85"/>
      <c r="F39" s="85"/>
      <c r="G39" s="157"/>
      <c r="H39" s="157"/>
      <c r="I39" s="157"/>
      <c r="J39" s="29" t="s">
        <v>104</v>
      </c>
      <c r="K39" s="85" t="s">
        <v>69</v>
      </c>
      <c r="L39" s="85"/>
      <c r="M39" s="85"/>
      <c r="N39" s="85"/>
      <c r="O39" s="164">
        <f>G39*0.575</f>
        <v>0</v>
      </c>
      <c r="P39" s="164"/>
      <c r="Q39" s="164"/>
      <c r="R39" s="29" t="s">
        <v>105</v>
      </c>
      <c r="S39" s="85" t="s">
        <v>83</v>
      </c>
      <c r="T39" s="85"/>
      <c r="U39" s="85"/>
      <c r="V39" s="85"/>
      <c r="W39" s="85"/>
      <c r="X39" s="85"/>
      <c r="Y39" s="85"/>
      <c r="Z39" s="85"/>
      <c r="AA39" s="85"/>
      <c r="AB39" s="165"/>
      <c r="AC39" s="165"/>
      <c r="AD39" s="166"/>
      <c r="AH39" s="6"/>
    </row>
    <row r="40" spans="1:34" s="1" customFormat="1" ht="3" customHeight="1" x14ac:dyDescent="0.25">
      <c r="A40" s="97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9"/>
    </row>
    <row r="41" spans="1:34" s="1" customFormat="1" ht="24.95" customHeight="1" x14ac:dyDescent="0.25">
      <c r="A41" s="28" t="s">
        <v>106</v>
      </c>
      <c r="B41" s="85" t="s">
        <v>64</v>
      </c>
      <c r="C41" s="85"/>
      <c r="D41" s="85"/>
      <c r="E41" s="85"/>
      <c r="F41" s="85"/>
      <c r="G41" s="96"/>
      <c r="H41" s="96"/>
      <c r="I41" s="96"/>
      <c r="J41" s="29" t="s">
        <v>107</v>
      </c>
      <c r="K41" s="100" t="s">
        <v>63</v>
      </c>
      <c r="L41" s="100"/>
      <c r="M41" s="100"/>
      <c r="N41" s="100"/>
      <c r="O41" s="96"/>
      <c r="P41" s="96"/>
      <c r="Q41" s="96"/>
      <c r="R41" s="29" t="s">
        <v>108</v>
      </c>
      <c r="S41" s="85" t="s">
        <v>66</v>
      </c>
      <c r="T41" s="85"/>
      <c r="U41" s="85"/>
      <c r="V41" s="85"/>
      <c r="W41" s="85"/>
      <c r="X41" s="85"/>
      <c r="Y41" s="85"/>
      <c r="Z41" s="85"/>
      <c r="AA41" s="85"/>
      <c r="AB41" s="147"/>
      <c r="AC41" s="147"/>
      <c r="AD41" s="148"/>
    </row>
    <row r="42" spans="1:34" s="1" customFormat="1" ht="3" customHeight="1" thickBot="1" x14ac:dyDescent="0.3">
      <c r="A42" s="52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4"/>
    </row>
    <row r="43" spans="1:34" s="1" customFormat="1" ht="17.25" customHeight="1" x14ac:dyDescent="0.25">
      <c r="A43" s="35" t="s">
        <v>109</v>
      </c>
      <c r="B43" s="93" t="s">
        <v>3</v>
      </c>
      <c r="C43" s="93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50"/>
    </row>
    <row r="44" spans="1:34" s="1" customFormat="1" ht="17.25" customHeight="1" x14ac:dyDescent="0.25">
      <c r="A44" s="151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3"/>
    </row>
    <row r="45" spans="1:34" s="1" customFormat="1" ht="17.25" customHeight="1" x14ac:dyDescent="0.25">
      <c r="A45" s="144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6"/>
    </row>
    <row r="46" spans="1:34" s="6" customFormat="1" ht="3" customHeight="1" x14ac:dyDescent="0.25">
      <c r="A46" s="137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9"/>
    </row>
    <row r="47" spans="1:34" s="1" customFormat="1" ht="24.95" customHeight="1" x14ac:dyDescent="0.25">
      <c r="A47" s="28" t="s">
        <v>110</v>
      </c>
      <c r="B47" s="26" t="s">
        <v>35</v>
      </c>
      <c r="D47" s="68" t="s">
        <v>117</v>
      </c>
      <c r="E47" s="68"/>
      <c r="F47" s="68"/>
      <c r="G47" s="26"/>
      <c r="H47" s="82" t="s">
        <v>122</v>
      </c>
      <c r="I47" s="82"/>
      <c r="J47" s="82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50"/>
    </row>
    <row r="48" spans="1:34" s="6" customFormat="1" ht="3" customHeight="1" x14ac:dyDescent="0.25">
      <c r="A48" s="65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7"/>
    </row>
    <row r="49" spans="1:37" s="1" customFormat="1" ht="24.95" customHeight="1" x14ac:dyDescent="0.25">
      <c r="A49" s="63"/>
      <c r="B49" s="64"/>
      <c r="C49" s="64"/>
      <c r="E49" s="26"/>
      <c r="F49" s="26"/>
      <c r="G49" s="26"/>
      <c r="H49" s="82" t="s">
        <v>118</v>
      </c>
      <c r="I49" s="82"/>
      <c r="J49" s="82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50"/>
    </row>
    <row r="50" spans="1:37" s="6" customFormat="1" ht="3" customHeight="1" x14ac:dyDescent="0.25">
      <c r="A50" s="65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7"/>
    </row>
    <row r="51" spans="1:37" s="1" customFormat="1" ht="24.95" customHeight="1" x14ac:dyDescent="0.25">
      <c r="A51" s="63"/>
      <c r="B51" s="64"/>
      <c r="C51" s="64"/>
      <c r="E51" s="26"/>
      <c r="F51" s="26"/>
      <c r="G51" s="26"/>
      <c r="H51" s="82" t="s">
        <v>116</v>
      </c>
      <c r="I51" s="82"/>
      <c r="J51" s="82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50"/>
      <c r="AH51" s="6"/>
    </row>
    <row r="52" spans="1:37" s="6" customFormat="1" ht="3" customHeight="1" x14ac:dyDescent="0.25">
      <c r="A52" s="65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7"/>
    </row>
    <row r="53" spans="1:37" s="1" customFormat="1" ht="24.95" customHeight="1" x14ac:dyDescent="0.25">
      <c r="A53" s="63"/>
      <c r="B53" s="64"/>
      <c r="C53" s="64"/>
      <c r="D53" s="68" t="s">
        <v>119</v>
      </c>
      <c r="E53" s="68"/>
      <c r="F53" s="68"/>
      <c r="G53" s="26"/>
      <c r="H53" s="82" t="s">
        <v>122</v>
      </c>
      <c r="I53" s="82"/>
      <c r="J53" s="82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50"/>
      <c r="AJ53" s="10"/>
    </row>
    <row r="54" spans="1:37" s="6" customFormat="1" ht="3" customHeight="1" x14ac:dyDescent="0.25">
      <c r="A54" s="65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7"/>
    </row>
    <row r="55" spans="1:37" s="1" customFormat="1" ht="24.95" customHeight="1" x14ac:dyDescent="0.25">
      <c r="A55" s="63"/>
      <c r="B55" s="64"/>
      <c r="C55" s="64"/>
      <c r="D55" s="26"/>
      <c r="E55" s="26"/>
      <c r="F55" s="26"/>
      <c r="G55" s="26"/>
      <c r="H55" s="82" t="s">
        <v>118</v>
      </c>
      <c r="I55" s="82"/>
      <c r="J55" s="82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50"/>
    </row>
    <row r="56" spans="1:37" s="6" customFormat="1" ht="3" customHeight="1" x14ac:dyDescent="0.25">
      <c r="A56" s="65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7"/>
    </row>
    <row r="57" spans="1:37" s="1" customFormat="1" ht="24.95" customHeight="1" x14ac:dyDescent="0.25">
      <c r="A57" s="63"/>
      <c r="B57" s="64"/>
      <c r="C57" s="64"/>
      <c r="D57" s="30"/>
      <c r="E57" s="30"/>
      <c r="F57" s="30"/>
      <c r="G57" s="30"/>
      <c r="H57" s="84" t="s">
        <v>120</v>
      </c>
      <c r="I57" s="84"/>
      <c r="J57" s="84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50"/>
    </row>
    <row r="58" spans="1:37" s="6" customFormat="1" ht="3" customHeight="1" x14ac:dyDescent="0.3">
      <c r="A58" s="65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7"/>
      <c r="AK58" s="16"/>
    </row>
    <row r="59" spans="1:37" s="1" customFormat="1" ht="24.95" customHeight="1" x14ac:dyDescent="0.25">
      <c r="A59" s="63"/>
      <c r="B59" s="64"/>
      <c r="C59" s="64"/>
      <c r="D59" s="30"/>
      <c r="E59" s="30"/>
      <c r="F59" s="30"/>
      <c r="G59" s="30"/>
      <c r="H59" s="84" t="s">
        <v>116</v>
      </c>
      <c r="I59" s="84"/>
      <c r="J59" s="84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50"/>
    </row>
    <row r="60" spans="1:37" s="6" customFormat="1" ht="3" customHeight="1" x14ac:dyDescent="0.25">
      <c r="A60" s="65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7"/>
    </row>
    <row r="61" spans="1:37" s="1" customFormat="1" ht="24" customHeight="1" x14ac:dyDescent="0.25">
      <c r="A61" s="63"/>
      <c r="B61" s="64"/>
      <c r="C61" s="64"/>
      <c r="D61" s="68" t="s">
        <v>123</v>
      </c>
      <c r="E61" s="68"/>
      <c r="F61" s="68"/>
      <c r="G61" s="30"/>
      <c r="H61" s="84" t="s">
        <v>121</v>
      </c>
      <c r="I61" s="84"/>
      <c r="J61" s="84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50"/>
    </row>
    <row r="62" spans="1:37" s="6" customFormat="1" ht="3" customHeight="1" x14ac:dyDescent="0.25">
      <c r="A62" s="65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7"/>
    </row>
    <row r="63" spans="1:37" s="1" customFormat="1" ht="24" customHeight="1" x14ac:dyDescent="0.25">
      <c r="A63" s="63"/>
      <c r="B63" s="64"/>
      <c r="C63" s="64"/>
      <c r="E63" s="30"/>
      <c r="F63" s="30"/>
      <c r="G63" s="30"/>
      <c r="H63" s="84" t="s">
        <v>124</v>
      </c>
      <c r="I63" s="84"/>
      <c r="J63" s="84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50"/>
    </row>
    <row r="64" spans="1:37" s="6" customFormat="1" ht="3" customHeight="1" x14ac:dyDescent="0.25">
      <c r="A64" s="65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7"/>
    </row>
    <row r="65" spans="1:37" s="1" customFormat="1" ht="24" customHeight="1" x14ac:dyDescent="0.25">
      <c r="A65" s="63"/>
      <c r="B65" s="64"/>
      <c r="C65" s="64"/>
      <c r="D65" s="30"/>
      <c r="E65" s="30"/>
      <c r="F65" s="30"/>
      <c r="G65" s="30"/>
      <c r="H65" s="84" t="s">
        <v>124</v>
      </c>
      <c r="I65" s="84"/>
      <c r="J65" s="84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50"/>
      <c r="AH65" s="6"/>
    </row>
    <row r="66" spans="1:37" s="6" customFormat="1" ht="3" customHeight="1" thickBot="1" x14ac:dyDescent="0.3">
      <c r="A66" s="78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80"/>
    </row>
    <row r="67" spans="1:37" s="1" customFormat="1" ht="44.25" customHeight="1" thickBot="1" x14ac:dyDescent="0.35">
      <c r="A67" s="57" t="s">
        <v>25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9"/>
      <c r="P67" s="57" t="s">
        <v>91</v>
      </c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9"/>
      <c r="AG67" s="68"/>
      <c r="AH67" s="68"/>
      <c r="AI67" s="68"/>
      <c r="AJ67" s="68"/>
      <c r="AK67" s="68"/>
    </row>
    <row r="68" spans="1:37" s="1" customFormat="1" ht="24.95" customHeight="1" x14ac:dyDescent="0.25">
      <c r="A68" s="24" t="s">
        <v>111</v>
      </c>
      <c r="B68" s="83" t="s">
        <v>4</v>
      </c>
      <c r="C68" s="83"/>
      <c r="D68" s="83"/>
      <c r="E68" s="83"/>
      <c r="F68" s="83"/>
      <c r="G68" s="83"/>
      <c r="H68" s="83"/>
      <c r="I68" s="83"/>
      <c r="J68" s="25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55" t="s">
        <v>72</v>
      </c>
      <c r="W68" s="55"/>
      <c r="X68" s="61"/>
      <c r="Y68" s="60"/>
      <c r="Z68" s="60"/>
      <c r="AA68" s="60"/>
      <c r="AB68" s="60"/>
      <c r="AC68" s="60"/>
      <c r="AD68" s="62"/>
    </row>
    <row r="69" spans="1:37" s="1" customFormat="1" ht="3" customHeight="1" x14ac:dyDescent="0.25">
      <c r="A69" s="63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91"/>
    </row>
    <row r="70" spans="1:37" s="1" customFormat="1" ht="24.95" customHeight="1" x14ac:dyDescent="0.25">
      <c r="A70" s="24" t="s">
        <v>112</v>
      </c>
      <c r="B70" s="82" t="s">
        <v>5</v>
      </c>
      <c r="C70" s="82"/>
      <c r="D70" s="82"/>
      <c r="E70" s="82"/>
      <c r="F70" s="82"/>
      <c r="G70" s="82"/>
      <c r="H70" s="82"/>
      <c r="I70" s="82"/>
      <c r="J70" s="1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56" t="s">
        <v>72</v>
      </c>
      <c r="W70" s="56"/>
      <c r="X70" s="48"/>
      <c r="Y70" s="49"/>
      <c r="Z70" s="49"/>
      <c r="AA70" s="49"/>
      <c r="AB70" s="49"/>
      <c r="AC70" s="49"/>
      <c r="AD70" s="50"/>
    </row>
    <row r="71" spans="1:37" s="1" customFormat="1" ht="3" customHeight="1" x14ac:dyDescent="0.25">
      <c r="A71" s="63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91"/>
    </row>
    <row r="72" spans="1:37" s="1" customFormat="1" ht="24.95" customHeight="1" x14ac:dyDescent="0.25">
      <c r="A72" s="24" t="s">
        <v>113</v>
      </c>
      <c r="B72" s="82" t="s">
        <v>73</v>
      </c>
      <c r="C72" s="82"/>
      <c r="D72" s="82"/>
      <c r="E72" s="82"/>
      <c r="F72" s="82"/>
      <c r="G72" s="82"/>
      <c r="H72" s="82"/>
      <c r="I72" s="82"/>
      <c r="J72" s="1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56" t="s">
        <v>72</v>
      </c>
      <c r="W72" s="56"/>
      <c r="X72" s="48"/>
      <c r="Y72" s="49"/>
      <c r="Z72" s="49"/>
      <c r="AA72" s="49"/>
      <c r="AB72" s="49"/>
      <c r="AC72" s="49"/>
      <c r="AD72" s="50"/>
    </row>
    <row r="73" spans="1:37" s="1" customFormat="1" ht="3" customHeight="1" thickBot="1" x14ac:dyDescent="0.3">
      <c r="A73" s="52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4"/>
    </row>
    <row r="74" spans="1:37" s="10" customFormat="1" ht="19.5" customHeight="1" x14ac:dyDescent="0.25">
      <c r="A74" s="74" t="s">
        <v>17</v>
      </c>
      <c r="B74" s="75"/>
      <c r="C74" s="75"/>
      <c r="D74" s="75"/>
      <c r="E74" s="75"/>
      <c r="F74" s="70">
        <f>+K75+M75+O75+Q75+U75+W75-S75+Z75+AD75</f>
        <v>0</v>
      </c>
      <c r="G74" s="70"/>
      <c r="H74" s="70"/>
      <c r="I74" s="70"/>
      <c r="J74" s="71"/>
      <c r="K74" s="46" t="s">
        <v>84</v>
      </c>
      <c r="L74" s="46"/>
      <c r="M74" s="46" t="s">
        <v>85</v>
      </c>
      <c r="N74" s="46"/>
      <c r="O74" s="46" t="s">
        <v>86</v>
      </c>
      <c r="P74" s="46"/>
      <c r="Q74" s="46"/>
      <c r="R74" s="46"/>
      <c r="S74" s="38" t="s">
        <v>90</v>
      </c>
      <c r="T74" s="38"/>
      <c r="U74" s="38" t="s">
        <v>87</v>
      </c>
      <c r="V74" s="38"/>
      <c r="W74" s="81" t="s">
        <v>88</v>
      </c>
      <c r="X74" s="81"/>
      <c r="Y74" s="39"/>
      <c r="Z74" s="40"/>
      <c r="AA74" s="39"/>
      <c r="AB74" s="41"/>
      <c r="AC74" s="41"/>
      <c r="AD74" s="42" t="s">
        <v>98</v>
      </c>
    </row>
    <row r="75" spans="1:37" s="1" customFormat="1" ht="16.5" customHeight="1" thickBot="1" x14ac:dyDescent="0.3">
      <c r="A75" s="76"/>
      <c r="B75" s="77"/>
      <c r="C75" s="77"/>
      <c r="D75" s="77"/>
      <c r="E75" s="77"/>
      <c r="F75" s="72"/>
      <c r="G75" s="72"/>
      <c r="H75" s="72"/>
      <c r="I75" s="72"/>
      <c r="J75" s="73"/>
      <c r="K75" s="45">
        <f>IF(AB41="Yes",35*AC20,(AC20-0.5)*H12)</f>
        <v>0</v>
      </c>
      <c r="L75" s="45"/>
      <c r="M75" s="45">
        <f>+(AC20-1)*AB12</f>
        <v>0</v>
      </c>
      <c r="N75" s="45"/>
      <c r="O75" s="47">
        <f>IF(E31="Commercial Air",G33,0)</f>
        <v>0</v>
      </c>
      <c r="P75" s="47"/>
      <c r="Q75" s="47">
        <f>IF(AB35="Yes",IF(O39&gt;O35,O35,O39),O39)</f>
        <v>0</v>
      </c>
      <c r="R75" s="47"/>
      <c r="S75" s="45">
        <f>((0.25*O16)*H12)+((0.25*U16)*H12)+((0.5*AB16)*H12)</f>
        <v>0</v>
      </c>
      <c r="T75" s="45"/>
      <c r="U75" s="69">
        <f>+AA27</f>
        <v>0</v>
      </c>
      <c r="V75" s="69"/>
      <c r="W75" s="47">
        <f>IF(G33=0,0,IF(G33="",0,60))</f>
        <v>0</v>
      </c>
      <c r="X75" s="47"/>
      <c r="Y75" s="43"/>
      <c r="Z75" s="43"/>
      <c r="AA75" s="43"/>
      <c r="AB75" s="43"/>
      <c r="AC75" s="43"/>
      <c r="AD75" s="44">
        <f>+W29</f>
        <v>0</v>
      </c>
    </row>
    <row r="76" spans="1:37" s="1" customFormat="1" ht="15.75" x14ac:dyDescent="0.25">
      <c r="A76" s="51" t="s">
        <v>149</v>
      </c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</row>
    <row r="77" spans="1:37" s="1" customFormat="1" ht="15.75" x14ac:dyDescent="0.25">
      <c r="A77" s="11"/>
    </row>
    <row r="78" spans="1:37" s="1" customFormat="1" ht="15.75" x14ac:dyDescent="0.25">
      <c r="A78" s="8"/>
      <c r="M78" s="37"/>
    </row>
    <row r="79" spans="1:37" s="1" customFormat="1" ht="15.75" x14ac:dyDescent="0.25">
      <c r="A79" s="8"/>
    </row>
    <row r="80" spans="1:37" s="1" customFormat="1" ht="15.75" x14ac:dyDescent="0.25">
      <c r="A80" s="8"/>
    </row>
    <row r="81" spans="1:31" s="1" customFormat="1" ht="15.75" x14ac:dyDescent="0.25">
      <c r="A81" s="8"/>
    </row>
    <row r="82" spans="1:31" s="1" customFormat="1" ht="15.75" x14ac:dyDescent="0.25">
      <c r="A82" s="8"/>
    </row>
    <row r="83" spans="1:31" s="1" customFormat="1" ht="15.75" x14ac:dyDescent="0.25">
      <c r="A83" s="8"/>
    </row>
    <row r="84" spans="1:31" s="1" customFormat="1" ht="15.75" x14ac:dyDescent="0.25">
      <c r="A84" s="8"/>
    </row>
    <row r="85" spans="1:31" s="1" customFormat="1" ht="15.75" x14ac:dyDescent="0.25">
      <c r="A85" s="8"/>
    </row>
    <row r="86" spans="1:31" s="1" customFormat="1" ht="15.75" x14ac:dyDescent="0.25">
      <c r="A86" s="8"/>
    </row>
    <row r="87" spans="1:31" s="1" customFormat="1" ht="15.75" x14ac:dyDescent="0.25">
      <c r="A87" s="8"/>
    </row>
    <row r="88" spans="1:31" s="1" customFormat="1" ht="15.75" x14ac:dyDescent="0.25">
      <c r="A88" s="8"/>
    </row>
    <row r="89" spans="1:31" s="1" customFormat="1" ht="15.75" x14ac:dyDescent="0.25">
      <c r="A89" s="8"/>
    </row>
    <row r="90" spans="1:31" s="1" customFormat="1" ht="15.75" x14ac:dyDescent="0.25">
      <c r="A90" s="8"/>
    </row>
    <row r="91" spans="1:31" s="1" customFormat="1" ht="15.75" x14ac:dyDescent="0.25">
      <c r="A91" s="8"/>
    </row>
    <row r="92" spans="1:31" s="1" customFormat="1" ht="15.75" x14ac:dyDescent="0.25">
      <c r="A92" s="8"/>
      <c r="AE92" s="5"/>
    </row>
    <row r="93" spans="1:31" ht="15.75" x14ac:dyDescent="0.25">
      <c r="A93" s="8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1" ht="15.75" x14ac:dyDescent="0.25">
      <c r="A94" s="8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1" ht="15.75" x14ac:dyDescent="0.25">
      <c r="A95" s="8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1" ht="15.75" x14ac:dyDescent="0.25">
      <c r="A96" s="8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5.75" x14ac:dyDescent="0.25">
      <c r="A97" s="8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5.75" x14ac:dyDescent="0.25">
      <c r="A98" s="8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5.75" x14ac:dyDescent="0.25">
      <c r="A99" s="8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5.75" x14ac:dyDescent="0.25">
      <c r="A100" s="8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5.75" x14ac:dyDescent="0.25">
      <c r="A101" s="8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5.75" x14ac:dyDescent="0.25">
      <c r="A102" s="8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5.75" x14ac:dyDescent="0.25">
      <c r="A103" s="8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5.75" x14ac:dyDescent="0.25">
      <c r="A104" s="8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5.75" x14ac:dyDescent="0.25">
      <c r="A105" s="8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5.75" x14ac:dyDescent="0.25">
      <c r="A106" s="8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5.75" x14ac:dyDescent="0.25">
      <c r="A107" s="8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5.75" x14ac:dyDescent="0.25">
      <c r="A108" s="8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5.75" x14ac:dyDescent="0.25">
      <c r="A109" s="8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5.75" x14ac:dyDescent="0.25">
      <c r="A110" s="8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5.75" x14ac:dyDescent="0.25">
      <c r="A111" s="8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5.75" x14ac:dyDescent="0.25">
      <c r="A112" s="8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5.75" x14ac:dyDescent="0.25">
      <c r="A113" s="8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5.75" x14ac:dyDescent="0.25">
      <c r="A114" s="8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5.75" x14ac:dyDescent="0.25">
      <c r="A115" s="8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5.75" x14ac:dyDescent="0.25">
      <c r="A116" s="8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</sheetData>
  <sheetProtection selectLockedCells="1"/>
  <protectedRanges>
    <protectedRange password="C36C" sqref="Z29:AB29 Z30:AC34 Z15:AC28 A1:AD14 Z36:AD36 Z35:AA35 A15:Y36 AD15:AD34 D42:H46 E47:H47 E51:H51 D52:H52 D50:H50 E49:H49 D54:H54 E53:H53 D48:H48 I42:AD54 K55:AD61 D55:J60 E61:H61 A42:C75 I62:AD64 D62:H62 D64:H75 E63:H63 I66:AD75 H65:AD65 A38:AD41" name="TA Form" securityDescriptor="O:WDG:WDD:(A;;CC;;;S-1-5-21-8915387-1613042658-1330272300-4617)(A;;CC;;;S-1-5-21-8915387-1613042658-1330272300-4110)"/>
    <protectedRange password="CDE0" sqref="U12 K12" name="Range2" securityDescriptor="O:WDG:WDD:(A;;CC;;;S-1-5-21-8915387-1613042658-1330272300-4617)(A;;CC;;;S-1-5-21-8915387-1613042658-1330272300-4110)"/>
  </protectedRanges>
  <customSheetViews>
    <customSheetView guid="{D68A3E7A-997C-4482-8020-0C2780ACC29D}" showPageBreaks="1" fitToPage="1" printArea="1" hiddenColumns="1" topLeftCell="A16">
      <selection activeCell="G25" sqref="G25:I25"/>
      <pageMargins left="0.25" right="0.25" top="0.5" bottom="0.5" header="0.3" footer="0.3"/>
      <printOptions horizontalCentered="1" verticalCentered="1"/>
      <pageSetup scale="69" orientation="portrait" r:id="rId1"/>
      <headerFooter>
        <oddFooter>&amp;L    VER 13-2 - November 2012&amp;CAll other versions will not be accepted.</oddFooter>
      </headerFooter>
    </customSheetView>
  </customSheetViews>
  <mergeCells count="185">
    <mergeCell ref="AI18:AK18"/>
    <mergeCell ref="K39:N39"/>
    <mergeCell ref="A24:AD24"/>
    <mergeCell ref="A45:AD45"/>
    <mergeCell ref="AB41:AD41"/>
    <mergeCell ref="D43:AD43"/>
    <mergeCell ref="A44:AD44"/>
    <mergeCell ref="A34:AD34"/>
    <mergeCell ref="B39:F39"/>
    <mergeCell ref="G39:I39"/>
    <mergeCell ref="A23:AD23"/>
    <mergeCell ref="Z29:AD29"/>
    <mergeCell ref="I37:AD37"/>
    <mergeCell ref="A38:AD38"/>
    <mergeCell ref="A37:H37"/>
    <mergeCell ref="G29:O29"/>
    <mergeCell ref="A40:AD40"/>
    <mergeCell ref="A30:AD30"/>
    <mergeCell ref="B29:F29"/>
    <mergeCell ref="A26:AD26"/>
    <mergeCell ref="O35:Q35"/>
    <mergeCell ref="O39:Q39"/>
    <mergeCell ref="S39:AA39"/>
    <mergeCell ref="AB39:AD39"/>
    <mergeCell ref="A48:AD48"/>
    <mergeCell ref="D47:F47"/>
    <mergeCell ref="H47:J47"/>
    <mergeCell ref="A46:AD46"/>
    <mergeCell ref="D61:F61"/>
    <mergeCell ref="H61:J61"/>
    <mergeCell ref="H63:J63"/>
    <mergeCell ref="H65:J65"/>
    <mergeCell ref="A50:AD50"/>
    <mergeCell ref="A53:C53"/>
    <mergeCell ref="A54:AD54"/>
    <mergeCell ref="K55:AD55"/>
    <mergeCell ref="H53:J53"/>
    <mergeCell ref="A52:AD52"/>
    <mergeCell ref="H55:J55"/>
    <mergeCell ref="H51:J51"/>
    <mergeCell ref="K51:AD51"/>
    <mergeCell ref="A55:C55"/>
    <mergeCell ref="K53:AD53"/>
    <mergeCell ref="K47:AD47"/>
    <mergeCell ref="A56:AD56"/>
    <mergeCell ref="A49:C49"/>
    <mergeCell ref="A51:C51"/>
    <mergeCell ref="K49:AD49"/>
    <mergeCell ref="B22:D22"/>
    <mergeCell ref="M16:N16"/>
    <mergeCell ref="B10:F10"/>
    <mergeCell ref="B14:K14"/>
    <mergeCell ref="M12:Q12"/>
    <mergeCell ref="R12:T12"/>
    <mergeCell ref="H12:J12"/>
    <mergeCell ref="L14:N14"/>
    <mergeCell ref="P14:AD14"/>
    <mergeCell ref="U16:W16"/>
    <mergeCell ref="Y18:AB18"/>
    <mergeCell ref="A21:AD21"/>
    <mergeCell ref="Z16:AA16"/>
    <mergeCell ref="S16:T16"/>
    <mergeCell ref="A5:AD5"/>
    <mergeCell ref="A11:AD11"/>
    <mergeCell ref="A3:AD4"/>
    <mergeCell ref="B12:G12"/>
    <mergeCell ref="A15:AD15"/>
    <mergeCell ref="A13:AD13"/>
    <mergeCell ref="C6:N6"/>
    <mergeCell ref="P6:Q6"/>
    <mergeCell ref="O20:T20"/>
    <mergeCell ref="B20:J20"/>
    <mergeCell ref="P18:V18"/>
    <mergeCell ref="N18:O18"/>
    <mergeCell ref="AC20:AD20"/>
    <mergeCell ref="AB16:AD16"/>
    <mergeCell ref="B16:L16"/>
    <mergeCell ref="A17:AD17"/>
    <mergeCell ref="U10:AD10"/>
    <mergeCell ref="G10:N10"/>
    <mergeCell ref="P10:T10"/>
    <mergeCell ref="A1:AD1"/>
    <mergeCell ref="K27:M27"/>
    <mergeCell ref="B27:J27"/>
    <mergeCell ref="G18:L18"/>
    <mergeCell ref="B18:F18"/>
    <mergeCell ref="P8:T8"/>
    <mergeCell ref="R6:AD6"/>
    <mergeCell ref="B8:D8"/>
    <mergeCell ref="AC18:AD18"/>
    <mergeCell ref="W18:X18"/>
    <mergeCell ref="AA27:AD27"/>
    <mergeCell ref="E22:AD22"/>
    <mergeCell ref="K20:M20"/>
    <mergeCell ref="U20:W20"/>
    <mergeCell ref="Y20:AB20"/>
    <mergeCell ref="A2:AD2"/>
    <mergeCell ref="A7:AD7"/>
    <mergeCell ref="A9:AD9"/>
    <mergeCell ref="A19:AD19"/>
    <mergeCell ref="O16:Q16"/>
    <mergeCell ref="W12:AA12"/>
    <mergeCell ref="AB12:AD12"/>
    <mergeCell ref="U8:AD8"/>
    <mergeCell ref="E8:N8"/>
    <mergeCell ref="B43:C43"/>
    <mergeCell ref="AA25:AD25"/>
    <mergeCell ref="S35:Z35"/>
    <mergeCell ref="B31:D31"/>
    <mergeCell ref="AB33:AD33"/>
    <mergeCell ref="A71:AD71"/>
    <mergeCell ref="R33:T33"/>
    <mergeCell ref="A36:AD36"/>
    <mergeCell ref="K41:N41"/>
    <mergeCell ref="H49:J49"/>
    <mergeCell ref="D53:F53"/>
    <mergeCell ref="P27:Z27"/>
    <mergeCell ref="B41:F41"/>
    <mergeCell ref="G41:I41"/>
    <mergeCell ref="A42:AD42"/>
    <mergeCell ref="B35:N35"/>
    <mergeCell ref="O41:Q41"/>
    <mergeCell ref="W29:Y29"/>
    <mergeCell ref="K57:AD57"/>
    <mergeCell ref="K65:AD65"/>
    <mergeCell ref="A69:AD69"/>
    <mergeCell ref="S41:AA41"/>
    <mergeCell ref="B25:J25"/>
    <mergeCell ref="K25:M25"/>
    <mergeCell ref="V33:AA33"/>
    <mergeCell ref="E31:O31"/>
    <mergeCell ref="P31:AD31"/>
    <mergeCell ref="P25:Z25"/>
    <mergeCell ref="AB35:AD35"/>
    <mergeCell ref="A32:AD32"/>
    <mergeCell ref="G33:I33"/>
    <mergeCell ref="K33:Q33"/>
    <mergeCell ref="B33:F33"/>
    <mergeCell ref="A28:AD28"/>
    <mergeCell ref="Q29:V29"/>
    <mergeCell ref="AG67:AK67"/>
    <mergeCell ref="U75:V75"/>
    <mergeCell ref="W75:X75"/>
    <mergeCell ref="O74:R74"/>
    <mergeCell ref="A58:AD58"/>
    <mergeCell ref="A59:C59"/>
    <mergeCell ref="A57:C57"/>
    <mergeCell ref="F74:J75"/>
    <mergeCell ref="A74:E75"/>
    <mergeCell ref="A60:AD60"/>
    <mergeCell ref="A64:AD64"/>
    <mergeCell ref="A66:AD66"/>
    <mergeCell ref="K61:AD61"/>
    <mergeCell ref="S75:T75"/>
    <mergeCell ref="W74:X74"/>
    <mergeCell ref="A65:C65"/>
    <mergeCell ref="A61:C61"/>
    <mergeCell ref="B70:I70"/>
    <mergeCell ref="K72:U72"/>
    <mergeCell ref="B72:I72"/>
    <mergeCell ref="B68:I68"/>
    <mergeCell ref="H57:J57"/>
    <mergeCell ref="H59:J59"/>
    <mergeCell ref="K75:L75"/>
    <mergeCell ref="A67:O67"/>
    <mergeCell ref="P67:AD67"/>
    <mergeCell ref="K59:AD59"/>
    <mergeCell ref="K68:U68"/>
    <mergeCell ref="X68:AD68"/>
    <mergeCell ref="A63:C63"/>
    <mergeCell ref="K63:AD63"/>
    <mergeCell ref="A62:AD62"/>
    <mergeCell ref="X72:AD72"/>
    <mergeCell ref="M75:N75"/>
    <mergeCell ref="K74:L74"/>
    <mergeCell ref="M74:N74"/>
    <mergeCell ref="O75:P75"/>
    <mergeCell ref="X70:AD70"/>
    <mergeCell ref="K70:U70"/>
    <mergeCell ref="A76:AD76"/>
    <mergeCell ref="A73:AD73"/>
    <mergeCell ref="V68:W68"/>
    <mergeCell ref="V72:W72"/>
    <mergeCell ref="V70:W70"/>
    <mergeCell ref="Q75:R75"/>
  </mergeCells>
  <dataValidations count="16">
    <dataValidation type="list" allowBlank="1" showInputMessage="1" showErrorMessage="1" sqref="K59:AD59" xr:uid="{00000000-0002-0000-0000-000000000000}">
      <formula1>APPACT</formula1>
    </dataValidation>
    <dataValidation type="list" allowBlank="1" showInputMessage="1" showErrorMessage="1" sqref="K68:U68" xr:uid="{00000000-0002-0000-0000-000001000000}">
      <formula1>approvers</formula1>
    </dataValidation>
    <dataValidation type="list" allowBlank="1" showInputMessage="1" showErrorMessage="1" sqref="K70:U70" xr:uid="{00000000-0002-0000-0000-000002000000}">
      <formula1>AddApproval</formula1>
    </dataValidation>
    <dataValidation type="list" allowBlank="1" showInputMessage="1" showErrorMessage="1" sqref="K72:U72" xr:uid="{00000000-0002-0000-0000-000003000000}">
      <formula1>FMB</formula1>
    </dataValidation>
    <dataValidation type="list" allowBlank="1" showInputMessage="1" showErrorMessage="1" sqref="K55:AD55" xr:uid="{00000000-0002-0000-0000-000004000000}">
      <formula1>NATSTAFFAPP</formula1>
    </dataValidation>
    <dataValidation type="list" allowBlank="1" showInputMessage="1" showErrorMessage="1" sqref="K61:AD61" xr:uid="{00000000-0002-0000-0000-000005000000}">
      <formula1>PREPAID</formula1>
    </dataValidation>
    <dataValidation type="list" allowBlank="1" showInputMessage="1" showErrorMessage="1" sqref="K57:AD57" xr:uid="{00000000-0002-0000-0000-000006000000}">
      <formula1>MISSIONS</formula1>
    </dataValidation>
    <dataValidation type="list" allowBlank="1" showInputMessage="1" showErrorMessage="1" sqref="K53:AD53" xr:uid="{00000000-0002-0000-0000-000007000000}">
      <formula1>NHQSTAFFAPP</formula1>
    </dataValidation>
    <dataValidation type="list" allowBlank="1" showInputMessage="1" showErrorMessage="1" sqref="K49:AD49" xr:uid="{00000000-0002-0000-0000-000008000000}">
      <formula1>NATSTAFF</formula1>
    </dataValidation>
    <dataValidation type="list" allowBlank="1" showInputMessage="1" showErrorMessage="1" sqref="K51:AD51" xr:uid="{00000000-0002-0000-0000-000009000000}">
      <formula1>CORPACT</formula1>
    </dataValidation>
    <dataValidation type="list" allowBlank="1" showInputMessage="1" showErrorMessage="1" sqref="K47:AD47" xr:uid="{00000000-0002-0000-0000-00000A000000}">
      <formula1>NHQSTAFFCORP</formula1>
    </dataValidation>
    <dataValidation type="list" allowBlank="1" showInputMessage="1" showErrorMessage="1" sqref="AB41:AD41 L14:N14 K20:M20 AA25:AD25 K25:M25 R33:T33 AB33:AD33 K27:M27" xr:uid="{00000000-0002-0000-0000-00000B000000}">
      <formula1>YN</formula1>
    </dataValidation>
    <dataValidation type="list" allowBlank="1" showInputMessage="1" showErrorMessage="1" sqref="U12 K12" xr:uid="{00000000-0002-0000-0000-00000C000000}">
      <formula1>OK</formula1>
    </dataValidation>
    <dataValidation type="decimal" allowBlank="1" showInputMessage="1" showErrorMessage="1" sqref="AA27:AD27" xr:uid="{00000000-0002-0000-0000-00000D000000}">
      <formula1>0</formula1>
      <formula2>5000</formula2>
    </dataValidation>
    <dataValidation type="list" allowBlank="1" showInputMessage="1" showErrorMessage="1" sqref="G29:O29" xr:uid="{00000000-0002-0000-0000-00000E000000}">
      <formula1>MODE2</formula1>
    </dataValidation>
    <dataValidation type="list" allowBlank="1" showInputMessage="1" showErrorMessage="1" sqref="E31:O31" xr:uid="{00000000-0002-0000-0000-00000F000000}">
      <formula1>Mode</formula1>
    </dataValidation>
  </dataValidations>
  <hyperlinks>
    <hyperlink ref="P14" r:id="rId2" xr:uid="{00000000-0004-0000-0000-000000000000}"/>
  </hyperlinks>
  <printOptions horizontalCentered="1" verticalCentered="1"/>
  <pageMargins left="0.25" right="0.25" top="0.5" bottom="0.5" header="0.3" footer="0.3"/>
  <pageSetup scale="66" orientation="portrait" r:id="rId3"/>
  <drawing r:id="rId4"/>
  <legacyDrawing r:id="rId5"/>
  <controls>
    <mc:AlternateContent xmlns:mc="http://schemas.openxmlformats.org/markup-compatibility/2006">
      <mc:Choice Requires="x14">
        <control shapeId="1048" r:id="rId6" name="AddLodgTrue">
          <controlPr defaultSize="0" autoLine="0" r:id="rId7">
            <anchor moveWithCells="1" sizeWithCells="1">
              <from>
                <xdr:col>29</xdr:col>
                <xdr:colOff>123825</xdr:colOff>
                <xdr:row>42</xdr:row>
                <xdr:rowOff>0</xdr:rowOff>
              </from>
              <to>
                <xdr:col>30</xdr:col>
                <xdr:colOff>0</xdr:colOff>
                <xdr:row>42</xdr:row>
                <xdr:rowOff>0</xdr:rowOff>
              </to>
            </anchor>
          </controlPr>
        </control>
      </mc:Choice>
      <mc:Fallback>
        <control shapeId="1048" r:id="rId6" name="AddLodgTrue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0000000}">
          <x14:formula1>
            <xm:f>Lists!D1:D8</xm:f>
          </x14:formula1>
          <xm:sqref>E31:O31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J65"/>
  <sheetViews>
    <sheetView workbookViewId="0">
      <selection activeCell="B12" sqref="B12"/>
    </sheetView>
  </sheetViews>
  <sheetFormatPr defaultColWidth="9.140625" defaultRowHeight="15" x14ac:dyDescent="0.25"/>
  <cols>
    <col min="1" max="1" width="37" style="13" bestFit="1" customWidth="1"/>
    <col min="2" max="2" width="38.28515625" style="13" bestFit="1" customWidth="1"/>
    <col min="3" max="3" width="58" style="13" customWidth="1"/>
    <col min="4" max="4" width="17.28515625" style="13" bestFit="1" customWidth="1"/>
    <col min="5" max="5" width="12.140625" style="13" bestFit="1" customWidth="1"/>
    <col min="6" max="6" width="11" style="13" bestFit="1" customWidth="1"/>
    <col min="7" max="7" width="12" style="13" bestFit="1" customWidth="1"/>
    <col min="8" max="16384" width="9.140625" style="13"/>
  </cols>
  <sheetData>
    <row r="1" spans="1:10" x14ac:dyDescent="0.25">
      <c r="A1" s="13" t="s">
        <v>114</v>
      </c>
      <c r="C1" s="13" t="s">
        <v>115</v>
      </c>
      <c r="D1" s="12"/>
    </row>
    <row r="2" spans="1:10" x14ac:dyDescent="0.25">
      <c r="D2" s="13" t="s">
        <v>6</v>
      </c>
      <c r="E2" s="32" t="s">
        <v>14</v>
      </c>
      <c r="F2" s="13" t="s">
        <v>14</v>
      </c>
      <c r="G2" s="32" t="s">
        <v>136</v>
      </c>
      <c r="H2" s="13" t="s">
        <v>58</v>
      </c>
      <c r="I2" s="13" t="s">
        <v>71</v>
      </c>
      <c r="J2" s="13" t="s">
        <v>93</v>
      </c>
    </row>
    <row r="3" spans="1:10" x14ac:dyDescent="0.25">
      <c r="A3" s="13" t="s">
        <v>150</v>
      </c>
      <c r="C3" s="13" t="s">
        <v>176</v>
      </c>
      <c r="D3" s="13" t="s">
        <v>7</v>
      </c>
      <c r="E3" s="32" t="s">
        <v>127</v>
      </c>
      <c r="F3" s="13" t="s">
        <v>127</v>
      </c>
      <c r="G3" s="13" t="s">
        <v>131</v>
      </c>
      <c r="H3" s="13" t="s">
        <v>59</v>
      </c>
      <c r="J3" s="13" t="s">
        <v>9</v>
      </c>
    </row>
    <row r="4" spans="1:10" x14ac:dyDescent="0.25">
      <c r="A4" s="13" t="s">
        <v>151</v>
      </c>
      <c r="C4" s="13" t="s">
        <v>177</v>
      </c>
      <c r="D4" s="13" t="s">
        <v>8</v>
      </c>
      <c r="E4" s="32" t="s">
        <v>130</v>
      </c>
      <c r="G4" s="13" t="s">
        <v>132</v>
      </c>
      <c r="J4" s="13" t="s">
        <v>10</v>
      </c>
    </row>
    <row r="5" spans="1:10" x14ac:dyDescent="0.25">
      <c r="A5" s="13" t="s">
        <v>152</v>
      </c>
      <c r="C5" s="13" t="s">
        <v>178</v>
      </c>
      <c r="D5" s="13" t="s">
        <v>9</v>
      </c>
      <c r="E5" s="32" t="s">
        <v>136</v>
      </c>
      <c r="G5" s="32" t="s">
        <v>139</v>
      </c>
      <c r="J5" s="13" t="s">
        <v>12</v>
      </c>
    </row>
    <row r="6" spans="1:10" x14ac:dyDescent="0.25">
      <c r="A6" s="13" t="s">
        <v>153</v>
      </c>
      <c r="C6" s="13" t="s">
        <v>179</v>
      </c>
      <c r="D6" s="13" t="s">
        <v>10</v>
      </c>
      <c r="E6" s="32" t="s">
        <v>15</v>
      </c>
      <c r="G6" s="32"/>
    </row>
    <row r="7" spans="1:10" x14ac:dyDescent="0.25">
      <c r="A7" s="13" t="s">
        <v>154</v>
      </c>
      <c r="C7" s="13" t="s">
        <v>180</v>
      </c>
      <c r="D7" s="13" t="s">
        <v>11</v>
      </c>
      <c r="E7" s="32" t="s">
        <v>16</v>
      </c>
    </row>
    <row r="8" spans="1:10" x14ac:dyDescent="0.25">
      <c r="A8" s="13" t="s">
        <v>155</v>
      </c>
      <c r="C8" s="13" t="s">
        <v>181</v>
      </c>
      <c r="D8" s="13" t="s">
        <v>12</v>
      </c>
      <c r="E8" s="32" t="s">
        <v>126</v>
      </c>
    </row>
    <row r="9" spans="1:10" x14ac:dyDescent="0.25">
      <c r="C9" s="13" t="s">
        <v>182</v>
      </c>
      <c r="E9" s="32" t="s">
        <v>133</v>
      </c>
    </row>
    <row r="10" spans="1:10" x14ac:dyDescent="0.25">
      <c r="A10" s="13" t="s">
        <v>156</v>
      </c>
      <c r="C10" s="32" t="s">
        <v>183</v>
      </c>
      <c r="E10" s="32" t="s">
        <v>134</v>
      </c>
    </row>
    <row r="11" spans="1:10" s="32" customFormat="1" x14ac:dyDescent="0.25">
      <c r="A11" s="32" t="s">
        <v>157</v>
      </c>
      <c r="C11" s="13" t="s">
        <v>184</v>
      </c>
      <c r="E11" s="32" t="s">
        <v>135</v>
      </c>
    </row>
    <row r="12" spans="1:10" x14ac:dyDescent="0.25">
      <c r="A12" s="32" t="s">
        <v>158</v>
      </c>
      <c r="B12" s="32"/>
      <c r="C12" s="13" t="s">
        <v>185</v>
      </c>
      <c r="E12" s="32" t="s">
        <v>13</v>
      </c>
    </row>
    <row r="13" spans="1:10" x14ac:dyDescent="0.25">
      <c r="A13" s="32" t="s">
        <v>159</v>
      </c>
      <c r="B13" s="32"/>
      <c r="C13" s="32" t="s">
        <v>186</v>
      </c>
      <c r="E13" s="32" t="s">
        <v>146</v>
      </c>
    </row>
    <row r="14" spans="1:10" x14ac:dyDescent="0.25">
      <c r="A14" s="32" t="s">
        <v>160</v>
      </c>
      <c r="B14" s="32"/>
      <c r="C14" s="13" t="s">
        <v>187</v>
      </c>
      <c r="E14" s="32" t="s">
        <v>129</v>
      </c>
    </row>
    <row r="15" spans="1:10" x14ac:dyDescent="0.25">
      <c r="A15" s="32" t="s">
        <v>161</v>
      </c>
      <c r="B15" s="32"/>
      <c r="C15" s="13" t="s">
        <v>188</v>
      </c>
      <c r="E15" s="32" t="s">
        <v>145</v>
      </c>
    </row>
    <row r="16" spans="1:10" x14ac:dyDescent="0.25">
      <c r="A16" s="32" t="s">
        <v>162</v>
      </c>
      <c r="B16" s="32"/>
      <c r="C16" s="13" t="s">
        <v>189</v>
      </c>
      <c r="E16" s="32"/>
    </row>
    <row r="17" spans="1:3" x14ac:dyDescent="0.25">
      <c r="A17" s="32" t="s">
        <v>163</v>
      </c>
      <c r="B17" s="32"/>
      <c r="C17" s="13" t="s">
        <v>190</v>
      </c>
    </row>
    <row r="18" spans="1:3" x14ac:dyDescent="0.25">
      <c r="A18" s="32" t="s">
        <v>164</v>
      </c>
      <c r="B18" s="32"/>
      <c r="C18" s="13" t="s">
        <v>191</v>
      </c>
    </row>
    <row r="19" spans="1:3" x14ac:dyDescent="0.25">
      <c r="C19" s="13" t="s">
        <v>192</v>
      </c>
    </row>
    <row r="20" spans="1:3" x14ac:dyDescent="0.25">
      <c r="C20" s="13" t="s">
        <v>193</v>
      </c>
    </row>
    <row r="21" spans="1:3" x14ac:dyDescent="0.25">
      <c r="C21" s="13" t="s">
        <v>194</v>
      </c>
    </row>
    <row r="22" spans="1:3" x14ac:dyDescent="0.25">
      <c r="C22" s="13" t="s">
        <v>195</v>
      </c>
    </row>
    <row r="23" spans="1:3" x14ac:dyDescent="0.25">
      <c r="A23" s="13" t="s">
        <v>165</v>
      </c>
      <c r="C23" s="32" t="s">
        <v>189</v>
      </c>
    </row>
    <row r="24" spans="1:3" x14ac:dyDescent="0.25">
      <c r="A24" s="13" t="s">
        <v>166</v>
      </c>
    </row>
    <row r="25" spans="1:3" x14ac:dyDescent="0.25">
      <c r="A25" s="13" t="s">
        <v>167</v>
      </c>
      <c r="C25" s="14"/>
    </row>
    <row r="26" spans="1:3" x14ac:dyDescent="0.25">
      <c r="A26" s="13" t="s">
        <v>168</v>
      </c>
      <c r="C26" s="13" t="s">
        <v>196</v>
      </c>
    </row>
    <row r="27" spans="1:3" s="32" customFormat="1" x14ac:dyDescent="0.25">
      <c r="A27" s="13" t="s">
        <v>169</v>
      </c>
      <c r="B27" s="13"/>
      <c r="C27" s="32" t="s">
        <v>197</v>
      </c>
    </row>
    <row r="28" spans="1:3" x14ac:dyDescent="0.25">
      <c r="A28" s="13" t="s">
        <v>170</v>
      </c>
      <c r="C28" s="13" t="s">
        <v>198</v>
      </c>
    </row>
    <row r="29" spans="1:3" x14ac:dyDescent="0.25">
      <c r="A29" s="13" t="s">
        <v>171</v>
      </c>
      <c r="C29" s="32" t="s">
        <v>199</v>
      </c>
    </row>
    <row r="30" spans="1:3" ht="15" customHeight="1" x14ac:dyDescent="0.25">
      <c r="A30" s="13" t="s">
        <v>172</v>
      </c>
    </row>
    <row r="31" spans="1:3" x14ac:dyDescent="0.25">
      <c r="A31" s="32" t="s">
        <v>173</v>
      </c>
      <c r="C31" s="13" t="s">
        <v>142</v>
      </c>
    </row>
    <row r="32" spans="1:3" x14ac:dyDescent="0.25">
      <c r="C32" s="32" t="s">
        <v>143</v>
      </c>
    </row>
    <row r="33" spans="1:3" x14ac:dyDescent="0.25">
      <c r="C33" s="13" t="s">
        <v>140</v>
      </c>
    </row>
    <row r="34" spans="1:3" x14ac:dyDescent="0.25">
      <c r="C34" s="13" t="s">
        <v>141</v>
      </c>
    </row>
    <row r="35" spans="1:3" x14ac:dyDescent="0.25">
      <c r="C35" s="32" t="s">
        <v>147</v>
      </c>
    </row>
    <row r="36" spans="1:3" s="32" customFormat="1" x14ac:dyDescent="0.25">
      <c r="C36" s="32" t="s">
        <v>138</v>
      </c>
    </row>
    <row r="37" spans="1:3" x14ac:dyDescent="0.25">
      <c r="A37" s="13" t="s">
        <v>174</v>
      </c>
      <c r="C37" s="32" t="s">
        <v>200</v>
      </c>
    </row>
    <row r="38" spans="1:3" x14ac:dyDescent="0.25">
      <c r="A38" s="13" t="s">
        <v>175</v>
      </c>
      <c r="C38" s="32"/>
    </row>
    <row r="44" spans="1:3" x14ac:dyDescent="0.25">
      <c r="C44" s="13" t="s">
        <v>201</v>
      </c>
    </row>
    <row r="45" spans="1:3" x14ac:dyDescent="0.25">
      <c r="C45" s="13" t="s">
        <v>202</v>
      </c>
    </row>
    <row r="46" spans="1:3" x14ac:dyDescent="0.25">
      <c r="C46" s="13" t="s">
        <v>203</v>
      </c>
    </row>
    <row r="47" spans="1:3" x14ac:dyDescent="0.25">
      <c r="C47" s="13" t="s">
        <v>204</v>
      </c>
    </row>
    <row r="48" spans="1:3" x14ac:dyDescent="0.25">
      <c r="C48" s="13" t="s">
        <v>205</v>
      </c>
    </row>
    <row r="49" spans="1:3" x14ac:dyDescent="0.25">
      <c r="C49" s="13" t="s">
        <v>206</v>
      </c>
    </row>
    <row r="50" spans="1:3" x14ac:dyDescent="0.25">
      <c r="C50" s="13" t="s">
        <v>207</v>
      </c>
    </row>
    <row r="51" spans="1:3" x14ac:dyDescent="0.25">
      <c r="C51" s="13" t="s">
        <v>208</v>
      </c>
    </row>
    <row r="64" spans="1:3" x14ac:dyDescent="0.25">
      <c r="A64" s="15"/>
    </row>
    <row r="65" spans="1:1" x14ac:dyDescent="0.25">
      <c r="A65" s="15"/>
    </row>
  </sheetData>
  <sheetProtection algorithmName="SHA-512" hashValue="sfUj8VAFnkhVlIJRdZxusg1XfICnFiYgrvVAwzlxnKDZZhDaHUXuZdBjDxS94HCuwIlWL0d8wBzsaeM0+YrVjA==" saltValue="4UCjz/fJYOdj0T0d43oyqw==" spinCount="100000" sheet="1" selectLockedCells="1"/>
  <protectedRanges>
    <protectedRange password="F763" sqref="J1 F5:F1048576 A78:A1048576 A64:A65 C89:C1048576 C57:C62 C1 G9:G1048576 A37 G3:G4 B19:B31 B45:B52 H7:K1048576 E12 E1:G1 E6:E7 E2:E4 E17 F2:F3 H1:I2 L1:XFD1048576 K1:K2 H3:K5 D1:D53 D55:D1048576 B55:B1048576 C44:C51 E19:E1048576 A21:A31 A33 B33:B38 A1:B18 A19 C37:C38 E14:E15 C3:C23 C26:C29 C31:C34" name="Range1" securityDescriptor="O:WDG:WDD:(A;;CC;;;S-1-5-21-8915387-1613042658-1330272300-4617)(A;;CC;;;S-1-5-21-8915387-1613042658-1330272300-4110)"/>
    <protectedRange password="F763" sqref="C35" name="Range1_3" securityDescriptor="O:WDG:WDD:(A;;CC;;;S-1-5-21-8915387-1613042658-1330272300-4617)(A;;CC;;;S-1-5-21-8915387-1613042658-1330272300-4110)"/>
  </protectedRanges>
  <sortState xmlns:xlrd2="http://schemas.microsoft.com/office/spreadsheetml/2017/richdata2" ref="C25:C27">
    <sortCondition ref="C25:C27"/>
  </sortState>
  <customSheetViews>
    <customSheetView guid="{D68A3E7A-997C-4482-8020-0C2780ACC29D}" state="hidden">
      <selection activeCell="B34" sqref="B34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scale="52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03E37-B264-49A7-B0A8-04DB148BDC1A}">
  <sheetPr codeName="Sheet3"/>
  <dimension ref="A1:B7"/>
  <sheetViews>
    <sheetView workbookViewId="0">
      <selection activeCell="B4" sqref="B4"/>
    </sheetView>
  </sheetViews>
  <sheetFormatPr defaultRowHeight="15" x14ac:dyDescent="0.25"/>
  <cols>
    <col min="1" max="1" width="13.7109375" customWidth="1"/>
    <col min="2" max="2" width="18.5703125" customWidth="1"/>
  </cols>
  <sheetData>
    <row r="1" spans="1:2" x14ac:dyDescent="0.25">
      <c r="A1" t="s">
        <v>84</v>
      </c>
      <c r="B1" s="36">
        <f>+'Travel Authorization'!K75</f>
        <v>0</v>
      </c>
    </row>
    <row r="2" spans="1:2" x14ac:dyDescent="0.25">
      <c r="A2" t="s">
        <v>85</v>
      </c>
      <c r="B2" s="36">
        <f>+'Travel Authorization'!M75</f>
        <v>0</v>
      </c>
    </row>
    <row r="3" spans="1:2" x14ac:dyDescent="0.25">
      <c r="A3" t="s">
        <v>86</v>
      </c>
      <c r="B3" s="36">
        <f>+'Travel Authorization'!O75</f>
        <v>0</v>
      </c>
    </row>
    <row r="4" spans="1:2" x14ac:dyDescent="0.25">
      <c r="A4" t="s">
        <v>90</v>
      </c>
      <c r="B4" s="36">
        <f>+'Travel Authorization'!S75*-1</f>
        <v>0</v>
      </c>
    </row>
    <row r="5" spans="1:2" x14ac:dyDescent="0.25">
      <c r="A5" t="s">
        <v>87</v>
      </c>
      <c r="B5" s="36">
        <f>+'Travel Authorization'!U75</f>
        <v>0</v>
      </c>
    </row>
    <row r="6" spans="1:2" x14ac:dyDescent="0.25">
      <c r="A6" t="s">
        <v>88</v>
      </c>
      <c r="B6" s="36">
        <f>+'Travel Authorization'!W75</f>
        <v>0</v>
      </c>
    </row>
    <row r="7" spans="1:2" x14ac:dyDescent="0.25">
      <c r="A7" t="s">
        <v>98</v>
      </c>
      <c r="B7" s="36">
        <f>+'Travel Authorization'!AD75</f>
        <v>0</v>
      </c>
    </row>
  </sheetData>
  <sheetProtection algorithmName="SHA-512" hashValue="sDGDXqA2COtefGoy0qv0xwhTlKAfSgzDQR6qpXBVlits0aO0ZrMHxhGgSZ9s0x/cMiH6zXRokn8yGP76etGz/Q==" saltValue="f9m3d8j3L+1+I6e9ImKkPw==" spinCount="100000" sheet="1" objects="1" scenarios="1"/>
  <protectedRanges>
    <protectedRange password="C36C" sqref="A1:A7" name="TA Form_2" securityDescriptor="O:WDG:WDD:(A;;CC;;;S-1-5-21-8915387-1613042658-1330272300-4617)(A;;CC;;;S-1-5-21-8915387-1613042658-1330272300-4110)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Travel Authorization</vt:lpstr>
      <vt:lpstr>Lists</vt:lpstr>
      <vt:lpstr>Sheet1</vt:lpstr>
      <vt:lpstr>AddApproval</vt:lpstr>
      <vt:lpstr>APPACT</vt:lpstr>
      <vt:lpstr>approvers</vt:lpstr>
      <vt:lpstr>CORPACT</vt:lpstr>
      <vt:lpstr>DIRECTOR</vt:lpstr>
      <vt:lpstr>Directors</vt:lpstr>
      <vt:lpstr>Lists!ENCAMPMENTS</vt:lpstr>
      <vt:lpstr>FMB</vt:lpstr>
      <vt:lpstr>GF</vt:lpstr>
      <vt:lpstr>LG</vt:lpstr>
      <vt:lpstr>MISSIONS</vt:lpstr>
      <vt:lpstr>Mode</vt:lpstr>
      <vt:lpstr>MODE2</vt:lpstr>
      <vt:lpstr>NATSTAFF</vt:lpstr>
      <vt:lpstr>NATSTAFFAPP</vt:lpstr>
      <vt:lpstr>NHQSTAFFAPP</vt:lpstr>
      <vt:lpstr>NHQSTAFFCORP</vt:lpstr>
      <vt:lpstr>OK</vt:lpstr>
      <vt:lpstr>PREPAID</vt:lpstr>
      <vt:lpstr>'Travel Authorization'!Print_Area</vt:lpstr>
      <vt:lpstr>YN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 Stone</dc:creator>
  <cp:lastModifiedBy>Hamilton, Wendy</cp:lastModifiedBy>
  <cp:lastPrinted>2017-11-13T21:17:19Z</cp:lastPrinted>
  <dcterms:created xsi:type="dcterms:W3CDTF">2012-09-12T14:44:43Z</dcterms:created>
  <dcterms:modified xsi:type="dcterms:W3CDTF">2020-10-05T16:52:58Z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